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codeName="ThisWorkbook" defaultThemeVersion="124226"/>
  <bookViews>
    <workbookView xWindow="65416" yWindow="65416" windowWidth="29040" windowHeight="15840" tabRatio="685" firstSheet="1" activeTab="3"/>
  </bookViews>
  <sheets>
    <sheet name="Table of Contents" sheetId="11" r:id="rId1"/>
    <sheet name="1 - Contact Information" sheetId="1" r:id="rId2"/>
    <sheet name="2 - Individual Debt Obligations" sheetId="3" r:id="rId3"/>
    <sheet name="3 - Summary of Debt Obligations" sheetId="4" r:id="rId4"/>
    <sheet name="Hide" sheetId="2" r:id="rId5"/>
    <sheet name="4 - Additional Notes" sheetId="10" state="hidden" r:id="rId6"/>
    <sheet name="5 - Optional Reporting" sheetId="8" r:id="rId7"/>
    <sheet name="6 - Instructions and Glossary" sheetId="9" r:id="rId8"/>
  </sheets>
  <definedNames>
    <definedName name="_xlnm.Print_Area" localSheetId="2">'2 - Individual Debt Obligations'!$A$1:$S$16</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workbook>
</file>

<file path=xl/sharedStrings.xml><?xml version="1.0" encoding="utf-8"?>
<sst xmlns="http://schemas.openxmlformats.org/spreadsheetml/2006/main" count="430" uniqueCount="316">
  <si>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</si>
  <si>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</si>
  <si>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</si>
  <si>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</si>
  <si>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</si>
  <si>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</si>
  <si>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</si>
  <si>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</si>
  <si>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</si>
  <si>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</si>
  <si>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</si>
  <si>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</si>
  <si>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</si>
  <si>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</si>
  <si>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</si>
  <si>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</si>
  <si>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</si>
  <si>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</si>
  <si>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</si>
  <si>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</si>
  <si>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</si>
  <si>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</si>
  <si>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</si>
  <si>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</si>
  <si>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</si>
  <si>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</si>
  <si>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</si>
  <si>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</si>
  <si>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</si>
  <si>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</si>
  <si>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</si>
  <si>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</si>
  <si>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</si>
  <si>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</si>
  <si>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</si>
  <si>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</si>
  <si>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</si>
  <si>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</si>
  <si>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</si>
  <si>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</si>
  <si>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</si>
  <si>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</si>
  <si>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</si>
  <si>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</si>
  <si>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</si>
  <si>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</si>
  <si>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</si>
  <si>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</si>
  <si>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</si>
  <si>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</si>
  <si>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</si>
  <si>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</si>
  <si>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</si>
  <si>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</si>
  <si>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</si>
  <si>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</si>
  <si>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</si>
  <si>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</si>
  <si>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</si>
  <si>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</si>
  <si>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</si>
  <si>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</si>
  <si>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</si>
  <si>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</si>
  <si>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</si>
  <si>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</si>
  <si>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</si>
  <si>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</si>
  <si>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</si>
  <si>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</si>
  <si>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</si>
  <si>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</si>
  <si>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</si>
  <si>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</si>
  <si>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</si>
  <si>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</si>
  <si>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</si>
  <si>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</si>
  <si>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</si>
  <si>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</si>
  <si>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</si>
  <si>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</si>
  <si>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</si>
  <si>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</si>
  <si>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</si>
  <si>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</si>
  <si>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</si>
  <si>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</si>
  <si>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</si>
  <si>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</si>
  <si>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</si>
  <si>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</si>
  <si>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</si>
  <si>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</si>
  <si>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</si>
  <si>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</si>
  <si>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</si>
  <si>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</si>
  <si>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</si>
  <si>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</si>
  <si>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</si>
  <si>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</si>
  <si>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</si>
  <si>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</si>
  <si>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</si>
  <si>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</si>
  <si>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</si>
  <si>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</si>
  <si>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</si>
  <si>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</si>
  <si>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</si>
  <si>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</si>
  <si>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</si>
  <si>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</si>
  <si>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</si>
  <si>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</si>
  <si>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</si>
  <si>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</si>
  <si>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</si>
  <si>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</si>
  <si>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</si>
  <si>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</si>
  <si>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</si>
  <si>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</si>
  <si>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</si>
  <si>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</si>
  <si>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</si>
  <si>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</si>
  <si>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</si>
  <si>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</si>
  <si>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</si>
  <si>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</si>
  <si>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</si>
  <si>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</si>
  <si>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</si>
  <si>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</si>
  <si>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</si>
  <si>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</si>
  <si>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</si>
  <si>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</si>
  <si>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</si>
  <si>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</si>
  <si>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</si>
  <si>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</si>
  <si>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</si>
  <si>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</si>
  <si>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</si>
  <si>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</si>
  <si>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</si>
  <si>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</si>
  <si>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</si>
  <si>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</si>
  <si>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</si>
  <si>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</si>
  <si>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</si>
  <si>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</si>
  <si>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</si>
  <si>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</si>
  <si>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</si>
  <si>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</si>
  <si>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</si>
  <si>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</si>
  <si>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</si>
  <si>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</si>
  <si>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</si>
  <si>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</si>
  <si>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</si>
  <si>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</si>
  <si>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</si>
  <si>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</si>
  <si>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</si>
  <si>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</si>
  <si>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</si>
  <si>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</si>
  <si>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</si>
  <si>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</si>
  <si>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</si>
  <si>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</si>
  <si>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</si>
  <si>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</si>
  <si>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</si>
  <si>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</si>
  <si>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</si>
  <si>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</si>
  <si>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</si>
  <si>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</si>
  <si>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</si>
  <si>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</si>
  <si>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</si>
  <si>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</si>
  <si>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</si>
  <si>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</si>
  <si>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</si>
  <si>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</si>
  <si>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</si>
  <si>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</si>
  <si>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</si>
  <si>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</si>
  <si>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</si>
  <si>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</si>
  <si>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</si>
  <si>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</si>
  <si>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</si>
  <si>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</si>
  <si>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</si>
  <si>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</si>
  <si>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</si>
  <si>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</si>
  <si>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</si>
  <si>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</si>
  <si>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</si>
  <si>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</si>
  <si>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</si>
  <si>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</si>
  <si>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</si>
  <si>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</si>
  <si>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</si>
  <si>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</si>
  <si>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</si>
  <si>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</si>
  <si>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</si>
  <si>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</si>
  <si>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</si>
  <si>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</si>
  <si>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</si>
  <si>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</si>
  <si>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</si>
  <si>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</si>
  <si>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</si>
  <si>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</si>
  <si>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</si>
  <si>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</si>
  <si>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</si>
  <si>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</si>
  <si>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</si>
  <si>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</si>
  <si>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</si>
  <si>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</si>
  <si>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</si>
  <si>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</si>
  <si>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</si>
  <si>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</si>
  <si>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</si>
  <si>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</si>
  <si>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</si>
  <si>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</si>
  <si>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</si>
  <si>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</si>
  <si>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</si>
  <si>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</si>
  <si>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</si>
  <si>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</si>
  <si>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</si>
  <si>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</si>
  <si>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</si>
  <si>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</si>
  <si>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</si>
  <si>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</si>
  <si>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</si>
  <si>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</si>
  <si>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</si>
  <si>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</si>
  <si>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</si>
  <si>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</si>
  <si>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2"/>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</si>
  <si>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</si>
  <si>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</si>
  <si>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</si>
  <si>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</si>
  <si>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</si>
  <si>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</si>
  <si>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</si>
  <si>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</si>
  <si>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</si>
  <si>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</si>
  <si>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</si>
  <si>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</si>
  <si>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</si>
  <si>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</si>
  <si>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</si>
  <si>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</si>
  <si>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</si>
  <si>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</si>
  <si>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</si>
  <si>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</si>
  <si>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</si>
  <si>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</si>
  <si>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</si>
  <si>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</si>
  <si>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</si>
  <si>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</si>
  <si>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</si>
  <si>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</si>
  <si>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</si>
  <si>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</si>
  <si>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</si>
  <si>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</si>
  <si>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</si>
  <si>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</si>
  <si>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BEEVILLE WATER SUPPLY DISTRICT</t>
  </si>
  <si>
    <t>https://www.beevilletx.org/BeevilleWaterSupplyDistrict(BWSD)</t>
  </si>
  <si>
    <t>361-358-4641</t>
  </si>
  <si>
    <t>city_secretary@beevilletx.org</t>
  </si>
  <si>
    <t>KRISTINE HORTON</t>
  </si>
  <si>
    <t>FINANCE DIRECTOR</t>
  </si>
  <si>
    <t>361-358-4641 EXT. 250</t>
  </si>
  <si>
    <t>KRISTINE.HORTON@BEEVILLETX.ORG</t>
  </si>
  <si>
    <t>1881 FM 534</t>
  </si>
  <si>
    <t>MATHIS</t>
  </si>
  <si>
    <t>SAN PATRICIO</t>
  </si>
  <si>
    <t>400 N WASHINGTON ST</t>
  </si>
  <si>
    <t>BEE</t>
  </si>
  <si>
    <t>BEEVILLE</t>
  </si>
  <si>
    <t>UNLIMITED TAX BONDS, SERIES 2021</t>
  </si>
  <si>
    <t>Wastewater Treatment Plant Renovations</t>
  </si>
  <si>
    <t>Quick Facts: Beeville city, Texas - Population
estimates, April1, 2020, (V2020),
https://www.census.gov/quickfacts/beevillecityt
exas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</si>
</sst>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4">
    <font>
      <sz val="11"/>
      <color theme="1"/>
      <name val="Calibri"/>
      <family val="2"/>
      <scheme val="minor"/>
    </font>
    <font>
      <sz val="10"/>
      <name val="Arial"/>
      <family val="2"/>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0.04997999966144562"/>
      <name val="Times New Roman"/>
      <family val="1"/>
    </font>
    <font>
      <u val="single"/>
      <sz val="11"/>
      <color theme="10"/>
      <name val="Calibri"/>
      <family val="2"/>
      <scheme val="minor"/>
    </font>
    <font>
      <b/>
      <sz val="12"/>
      <name val="Times New Roman"/>
      <family val="1"/>
    </font>
    <font>
      <sz val="12"/>
      <color theme="1"/>
      <name val="Calibri"/>
      <family val="2"/>
    </font>
    <font>
      <sz val="10.2"/>
      <color theme="1"/>
      <name val="Times New Roman"/>
      <family val="1"/>
    </font>
    <font>
      <sz val="12"/>
      <color theme="1"/>
      <name val="Arial"/>
      <family val="2"/>
    </font>
    <font>
      <u val="single"/>
      <sz val="12"/>
      <color theme="10"/>
      <name val="Times New Roman"/>
      <family val="1"/>
    </font>
    <font>
      <sz val="12"/>
      <color theme="0"/>
      <name val="Times New Roman"/>
      <family val="1"/>
    </font>
  </fonts>
  <fills count="8">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1"/>
        <bgColor indexed="64"/>
      </patternFill>
    </fill>
    <fill>
      <patternFill patternType="solid">
        <fgColor theme="5" tint="0.7999799847602844"/>
        <bgColor indexed="64"/>
      </patternFill>
    </fill>
    <fill>
      <patternFill patternType="solid">
        <fgColor rgb="FFFFFF0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89">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42" fontId="2" fillId="0" borderId="0" xfId="0" applyNumberFormat="1" applyFont="1"/>
    <xf numFmtId="14" fontId="2" fillId="0" borderId="0" xfId="0" applyNumberFormat="1" applyFont="1"/>
    <xf numFmtId="0" fontId="2" fillId="0" borderId="0" xfId="0" applyFont="1" applyAlignment="1">
      <alignment wrapText="1"/>
    </xf>
    <xf numFmtId="0" fontId="4" fillId="2" borderId="0" xfId="0" applyFont="1" applyFill="1"/>
    <xf numFmtId="0" fontId="6" fillId="0" borderId="0" xfId="0" applyFont="1"/>
    <xf numFmtId="0" fontId="2" fillId="0" borderId="0" xfId="0" applyFont="1" applyAlignment="1">
      <alignment horizontal="center" vertical="center"/>
    </xf>
    <xf numFmtId="0" fontId="4" fillId="2" borderId="1" xfId="0" applyFont="1" applyFill="1" applyBorder="1"/>
    <xf numFmtId="0" fontId="2" fillId="2" borderId="1" xfId="0" applyFont="1" applyFill="1" applyBorder="1"/>
    <xf numFmtId="0" fontId="2" fillId="0" borderId="1" xfId="0" applyFont="1" applyBorder="1"/>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xf numFmtId="0" fontId="2" fillId="2" borderId="1" xfId="0" applyFont="1" applyFill="1" applyBorder="1" applyAlignment="1">
      <alignment horizontal="left"/>
    </xf>
    <xf numFmtId="0" fontId="6" fillId="3" borderId="0" xfId="0" applyFont="1" applyFill="1"/>
    <xf numFmtId="0" fontId="2" fillId="3" borderId="0" xfId="0" applyFont="1" applyFill="1"/>
    <xf numFmtId="0" fontId="2" fillId="3" borderId="0" xfId="0" applyFont="1" applyFill="1" applyAlignment="1">
      <alignment horizontal="left"/>
    </xf>
    <xf numFmtId="0" fontId="4" fillId="3" borderId="0" xfId="0" applyFont="1" applyFill="1"/>
    <xf numFmtId="0" fontId="5" fillId="3" borderId="0" xfId="0" applyFont="1" applyFill="1" applyAlignment="1">
      <alignment horizontal="right"/>
    </xf>
    <xf numFmtId="42" fontId="2" fillId="3" borderId="0" xfId="0" applyNumberFormat="1" applyFont="1" applyFill="1"/>
    <xf numFmtId="14" fontId="2" fillId="3" borderId="0" xfId="0" applyNumberFormat="1" applyFont="1" applyFill="1"/>
    <xf numFmtId="0" fontId="2" fillId="3" borderId="0" xfId="0" applyFont="1" applyFill="1" applyAlignment="1">
      <alignment wrapText="1"/>
    </xf>
    <xf numFmtId="0" fontId="4" fillId="2" borderId="2" xfId="0" applyFont="1" applyFill="1" applyBorder="1" applyAlignment="1">
      <alignment wrapText="1"/>
    </xf>
    <xf numFmtId="0" fontId="4" fillId="2" borderId="3" xfId="0" applyFont="1" applyFill="1" applyBorder="1"/>
    <xf numFmtId="0" fontId="4" fillId="2" borderId="2" xfId="0" applyFont="1" applyFill="1" applyBorder="1"/>
    <xf numFmtId="0" fontId="2" fillId="2" borderId="3" xfId="0" applyFont="1" applyFill="1" applyBorder="1"/>
    <xf numFmtId="0" fontId="2" fillId="2" borderId="4" xfId="0" applyFont="1" applyFill="1" applyBorder="1"/>
    <xf numFmtId="0" fontId="2" fillId="0" borderId="4" xfId="0" applyFont="1" applyBorder="1"/>
    <xf numFmtId="0" fontId="2" fillId="0" borderId="5" xfId="0" applyFont="1" applyBorder="1" applyAlignment="1">
      <alignment horizontal="left" vertical="center" wrapText="1"/>
    </xf>
    <xf numFmtId="0" fontId="8" fillId="3" borderId="0" xfId="0" applyFont="1" applyFill="1"/>
    <xf numFmtId="0" fontId="8" fillId="2" borderId="1" xfId="0" applyFont="1" applyFill="1" applyBorder="1"/>
    <xf numFmtId="0" fontId="3" fillId="3" borderId="0" xfId="0" applyFont="1" applyFill="1"/>
    <xf numFmtId="0" fontId="3" fillId="0" borderId="0" xfId="0" applyFont="1"/>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wrapText="1"/>
    </xf>
    <xf numFmtId="0" fontId="8" fillId="4" borderId="5" xfId="20" applyFont="1" applyFill="1" applyBorder="1" applyAlignment="1">
      <alignment horizontal="left" vertical="center"/>
    </xf>
    <xf numFmtId="0" fontId="8" fillId="4" borderId="5" xfId="2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0" xfId="0" applyFont="1" applyFill="1" applyAlignment="1">
      <alignment vertical="center"/>
    </xf>
    <xf numFmtId="0" fontId="2" fillId="0" borderId="5" xfId="0" applyFont="1" applyBorder="1" applyAlignment="1">
      <alignment horizontal="center" vertical="center"/>
    </xf>
    <xf numFmtId="0" fontId="2" fillId="0" borderId="5" xfId="0" applyFont="1" applyBorder="1" applyAlignment="1">
      <alignment vertical="center" wrapText="1"/>
    </xf>
    <xf numFmtId="0" fontId="4" fillId="2" borderId="4" xfId="0" applyFont="1" applyFill="1" applyBorder="1"/>
    <xf numFmtId="0" fontId="4" fillId="2" borderId="5" xfId="0" applyFont="1" applyFill="1" applyBorder="1"/>
    <xf numFmtId="0" fontId="3" fillId="0" borderId="5" xfId="20" applyFont="1" applyBorder="1" applyAlignment="1">
      <alignment horizontal="left" vertical="center"/>
    </xf>
    <xf numFmtId="0" fontId="3" fillId="0" borderId="1" xfId="20" applyFont="1" applyBorder="1" applyAlignment="1">
      <alignment horizontal="left" vertical="center"/>
    </xf>
    <xf numFmtId="0" fontId="3" fillId="0" borderId="1" xfId="20" applyFont="1" applyFill="1" applyBorder="1" applyAlignment="1">
      <alignment horizontal="left" vertical="center"/>
    </xf>
    <xf numFmtId="49" fontId="3" fillId="0" borderId="1" xfId="20" applyNumberFormat="1" applyFont="1" applyBorder="1" applyAlignment="1">
      <alignment horizontal="left" vertical="center"/>
    </xf>
    <xf numFmtId="0" fontId="3" fillId="0" borderId="5" xfId="20" applyFont="1" applyBorder="1" applyAlignment="1">
      <alignment horizontal="left" vertical="center" wrapText="1"/>
    </xf>
    <xf numFmtId="0" fontId="3" fillId="0" borderId="1" xfId="20" applyFont="1" applyBorder="1" applyAlignment="1">
      <alignment horizontal="left" vertical="center" wrapText="1"/>
    </xf>
    <xf numFmtId="0" fontId="2" fillId="3" borderId="0" xfId="0" applyFont="1" applyFill="1" applyAlignment="1">
      <alignment horizontal="left" vertical="center"/>
    </xf>
    <xf numFmtId="0" fontId="4" fillId="2" borderId="4" xfId="0" applyFont="1" applyFill="1" applyBorder="1" applyAlignment="1">
      <alignment vertical="center"/>
    </xf>
    <xf numFmtId="0" fontId="4" fillId="2" borderId="4" xfId="0" applyFont="1" applyFill="1" applyBorder="1" applyAlignment="1">
      <alignment horizontal="left" vertical="center"/>
    </xf>
    <xf numFmtId="0" fontId="4" fillId="2" borderId="3" xfId="0" applyFont="1" applyFill="1" applyBorder="1" applyAlignment="1">
      <alignment vertical="center"/>
    </xf>
    <xf numFmtId="0" fontId="2" fillId="3" borderId="0" xfId="0" applyFont="1" applyFill="1" applyAlignment="1">
      <alignment vertical="center"/>
    </xf>
    <xf numFmtId="0" fontId="11" fillId="0" borderId="0" xfId="0" applyFont="1"/>
    <xf numFmtId="0" fontId="11" fillId="0" borderId="0" xfId="0" applyFont="1" applyAlignment="1">
      <alignment horizontal="left" indent="4"/>
    </xf>
    <xf numFmtId="0" fontId="4" fillId="0" borderId="0" xfId="0" applyFont="1" applyAlignment="1">
      <alignment horizontal="left" vertical="center"/>
    </xf>
    <xf numFmtId="0" fontId="12" fillId="0" borderId="0" xfId="20" applyFont="1" applyAlignment="1">
      <alignment horizontal="left" indent="4"/>
    </xf>
    <xf numFmtId="0" fontId="13" fillId="0" borderId="0" xfId="0" applyFont="1" applyAlignment="1">
      <alignment horizontal="left" indent="4"/>
    </xf>
    <xf numFmtId="0" fontId="4" fillId="0" borderId="0" xfId="0" applyFont="1" applyAlignment="1">
      <alignment horizontal="left" vertical="center" indent="4"/>
    </xf>
    <xf numFmtId="0" fontId="2" fillId="0" borderId="1" xfId="20" applyFont="1" applyBorder="1"/>
    <xf numFmtId="14" fontId="2" fillId="0" borderId="1" xfId="0" applyNumberFormat="1" applyFont="1" applyBorder="1" applyAlignment="1" applyProtection="1">
      <alignment horizontal="left"/>
      <protection hidden="1"/>
    </xf>
    <xf numFmtId="0" fontId="2" fillId="0" borderId="1" xfId="0" applyFont="1" applyBorder="1" applyProtection="1">
      <protection hidden="1"/>
    </xf>
    <xf numFmtId="0" fontId="2" fillId="0" borderId="1" xfId="0" applyFont="1" applyBorder="1" applyAlignment="1" applyProtection="1">
      <alignment horizontal="left"/>
      <protection hidden="1"/>
    </xf>
    <xf numFmtId="0" fontId="2" fillId="0" borderId="1" xfId="0" applyFont="1" applyBorder="1" applyAlignment="1" applyProtection="1">
      <alignment horizontal="left" vertical="center"/>
      <protection hidden="1"/>
    </xf>
    <xf numFmtId="0" fontId="2" fillId="0" borderId="1" xfId="0" applyFont="1" applyBorder="1" applyAlignment="1" applyProtection="1">
      <alignment horizontal="left"/>
      <protection locked="0"/>
    </xf>
    <xf numFmtId="0" fontId="2" fillId="5" borderId="1" xfId="0" applyFont="1" applyFill="1" applyBorder="1" applyAlignment="1" applyProtection="1">
      <alignment horizontal="left"/>
      <protection locked="0"/>
    </xf>
    <xf numFmtId="14" fontId="2" fillId="0" borderId="1"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165" fontId="2" fillId="0" borderId="1" xfId="0" applyNumberFormat="1"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42" fontId="2" fillId="0" borderId="1" xfId="0" applyNumberFormat="1" applyFont="1" applyBorder="1" applyAlignment="1" applyProtection="1">
      <alignment horizontal="left" vertical="center"/>
      <protection locked="0"/>
    </xf>
    <xf numFmtId="42" fontId="2" fillId="0" borderId="1" xfId="0" applyNumberFormat="1" applyFont="1" applyBorder="1" applyAlignment="1" applyProtection="1">
      <alignment horizontal="left" vertical="center" wrapText="1"/>
      <protection locked="0"/>
    </xf>
    <xf numFmtId="14" fontId="2" fillId="0" borderId="1" xfId="0" applyNumberFormat="1" applyFont="1" applyBorder="1" applyAlignment="1" applyProtection="1">
      <alignment horizontal="left" vertical="center"/>
      <protection locked="0"/>
    </xf>
    <xf numFmtId="166" fontId="2" fillId="0" borderId="5" xfId="0" applyNumberFormat="1" applyFont="1" applyBorder="1" applyAlignment="1" applyProtection="1">
      <alignment horizontal="left" vertical="center"/>
      <protection locked="0"/>
    </xf>
    <xf numFmtId="166" fontId="2" fillId="0" borderId="1" xfId="0" applyNumberFormat="1" applyFont="1" applyBorder="1" applyAlignment="1" applyProtection="1">
      <alignment horizontal="left" vertical="center"/>
      <protection locked="0"/>
    </xf>
    <xf numFmtId="3" fontId="2" fillId="0" borderId="5" xfId="0" applyNumberFormat="1" applyFont="1" applyBorder="1" applyAlignment="1" applyProtection="1">
      <alignment horizontal="left" vertical="center"/>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protection locked="0"/>
    </xf>
    <xf numFmtId="0" fontId="2" fillId="7" borderId="0" xfId="0" applyFont="1" applyFill="1"/>
    <xf numFmtId="14" fontId="7" fillId="0" borderId="1" xfId="20" applyNumberFormat="1" applyBorder="1" applyAlignment="1" applyProtection="1">
      <alignment horizontal="left"/>
      <protection locked="0"/>
    </xf>
    <xf numFmtId="0" fontId="7" fillId="0" borderId="1" xfId="20" applyBorder="1" applyAlignment="1" applyProtection="1">
      <alignment horizontal="left"/>
      <protection locked="0"/>
    </xf>
  </cellXfs>
  <cellStyles count="7">
    <cellStyle name="Normal" xfId="0"/>
    <cellStyle name="Percent" xfId="15"/>
    <cellStyle name="Currency" xfId="16"/>
    <cellStyle name="Currency [0]" xfId="17"/>
    <cellStyle name="Comma" xfId="18"/>
    <cellStyle name="Comma [0]" xfId="19"/>
    <cellStyle name="Hyperlink" xfId="20"/>
  </cellStyles>
  <dxfs count="9">
    <dxf>
      <fill>
        <patternFill patternType="none"/>
      </fill>
      <border/>
    </dxf>
    <dxf>
      <fill>
        <patternFill patternType="none"/>
      </fill>
      <border/>
    </dxf>
    <dxf>
      <fill>
        <patternFill>
          <bgColor theme="1"/>
        </patternFill>
      </fill>
      <border/>
    </dxf>
    <dxf>
      <font>
        <b/>
        <i val="0"/>
      </font>
      <fill>
        <patternFill>
          <bgColor theme="5" tint="0.3999499976634979"/>
        </patternFill>
      </fill>
      <border/>
    </dxf>
    <dxf>
      <fill>
        <patternFill>
          <bgColor theme="5" tint="0.3999499976634979"/>
        </patternFill>
      </fill>
      <border/>
    </dxf>
    <dxf>
      <fill>
        <patternFill patternType="none"/>
      </fill>
      <border/>
    </dxf>
    <dxf>
      <fill>
        <patternFill patternType="none"/>
      </fill>
      <border/>
    </dxf>
    <dxf>
      <fill>
        <patternFill patternType="none"/>
      </fill>
      <border/>
    </dxf>
    <dxf>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eevilletx.org/BeevilleWaterSupplyDistrict(BWSD)" TargetMode="External" /><Relationship Id="rId2" Type="http://schemas.openxmlformats.org/officeDocument/2006/relationships/hyperlink" Target="mailto:city_secretary@beevilletx.org" TargetMode="External" /><Relationship Id="rId3" Type="http://schemas.openxmlformats.org/officeDocument/2006/relationships/hyperlink" Target="mailto:KRISTINE.HORTON@BEEVILLETX.ORG"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tatutes.legis.state.tx.us/Docs/LG/htm/LG.140.htm" TargetMode="External" /><Relationship Id="rId2" Type="http://schemas.openxmlformats.org/officeDocument/2006/relationships/hyperlink" Target="http://www.statutes.legis.state.tx.us/Docs/LG/htm/LG.140.htm" TargetMode="External" /><Relationship Id="rId3" Type="http://schemas.openxmlformats.org/officeDocument/2006/relationships/hyperlink" Target="http://www.statutes.legis.state.tx.us/Docs/LG/htm/LG.140.htm" TargetMode="External" /><Relationship Id="rId4" Type="http://schemas.openxmlformats.org/officeDocument/2006/relationships/hyperlink" Target="http://www.statutes.legis.state.tx.us/Docs/LG/htm/LG.140.htm" TargetMode="Externa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view="pageBreakPreview" zoomScale="60" workbookViewId="0" topLeftCell="A1">
      <selection activeCell="B25" sqref="B25"/>
    </sheetView>
  </sheetViews>
  <sheetFormatPr defaultColWidth="0" defaultRowHeight="24.75" customHeight="1" zeroHeight="1"/>
  <cols>
    <col min="1" max="1" width="55.7109375" style="59" customWidth="1"/>
    <col min="2" max="16384" width="9.140625" style="58" hidden="1" customWidth="1"/>
  </cols>
  <sheetData>
    <row r="1" ht="15.75">
      <c r="A1" s="60" t="s">
        <v>236</v>
      </c>
    </row>
    <row r="2" ht="24.95" customHeight="1">
      <c r="A2" s="63" t="s">
        <v>281</v>
      </c>
    </row>
    <row r="3" ht="24.95" customHeight="1">
      <c r="A3" s="61" t="s">
        <v>282</v>
      </c>
    </row>
    <row r="4" ht="24.95" customHeight="1">
      <c r="A4" s="61" t="s">
        <v>283</v>
      </c>
    </row>
    <row r="5" ht="24.95" customHeight="1">
      <c r="A5" s="61" t="s">
        <v>284</v>
      </c>
    </row>
    <row r="6" ht="24.95" customHeight="1">
      <c r="A6" s="61" t="s">
        <v>285</v>
      </c>
    </row>
    <row r="7" ht="24.95" customHeight="1">
      <c r="A7" s="61" t="s">
        <v>286</v>
      </c>
    </row>
    <row r="8" ht="24.95" customHeight="1">
      <c r="A8" s="61" t="s">
        <v>287</v>
      </c>
    </row>
    <row r="9" ht="24.95" customHeight="1">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B31"/>
  <sheetViews>
    <sheetView zoomScale="85" zoomScaleNormal="85" workbookViewId="0" topLeftCell="A1">
      <selection activeCell="B10" sqref="B10"/>
    </sheetView>
  </sheetViews>
  <sheetFormatPr defaultColWidth="0" defaultRowHeight="15" zeroHeight="1"/>
  <cols>
    <col min="1" max="1" width="56.421875" style="35" customWidth="1"/>
    <col min="2" max="2" width="61.140625" style="1" customWidth="1"/>
    <col min="3" max="4" width="0" style="1" hidden="1" customWidth="1"/>
    <col min="5" max="16384" width="9.140625" style="1" hidden="1" customWidth="1"/>
  </cols>
  <sheetData>
    <row r="1" spans="1:2" ht="15">
      <c r="A1" s="32" t="s">
        <v>236</v>
      </c>
      <c r="B1" s="21"/>
    </row>
    <row r="2" spans="1:2" ht="15">
      <c r="A2" s="34" t="s">
        <v>278</v>
      </c>
      <c r="B2" s="21"/>
    </row>
    <row r="3" spans="1:2" ht="15">
      <c r="A3" s="33" t="s">
        <v>0</v>
      </c>
      <c r="B3" s="11"/>
    </row>
    <row r="4" spans="1:2" ht="15">
      <c r="A4" s="64" t="s">
        <v>237</v>
      </c>
      <c r="B4" s="69" t="s">
        <v>299</v>
      </c>
    </row>
    <row r="5" spans="1:2" ht="15">
      <c r="A5" s="64" t="s">
        <v>238</v>
      </c>
      <c r="B5" s="69" t="s">
        <v>19</v>
      </c>
    </row>
    <row r="6" spans="1:2" ht="15">
      <c r="A6" s="12" t="s">
        <v>22</v>
      </c>
      <c r="B6" s="70"/>
    </row>
    <row r="7" spans="1:2" ht="15">
      <c r="A7" s="12" t="s">
        <v>239</v>
      </c>
      <c r="B7" s="69">
        <v>2023</v>
      </c>
    </row>
    <row r="8" spans="1:2" ht="15">
      <c r="A8" s="12" t="s">
        <v>298</v>
      </c>
      <c r="B8" s="71">
        <v>44835</v>
      </c>
    </row>
    <row r="9" spans="1:2" ht="15">
      <c r="A9" s="12" t="s">
        <v>14</v>
      </c>
      <c r="B9" s="65">
        <f>IF(ISBLANK(B8),"",DATE(YEAR(B8)+1,MONTH(B8),DAY(B8)-1))</f>
        <v>45199</v>
      </c>
    </row>
    <row r="10" spans="1:2" ht="15">
      <c r="A10" s="12" t="s">
        <v>21</v>
      </c>
      <c r="B10" s="87" t="s">
        <v>300</v>
      </c>
    </row>
    <row r="11" spans="1:2" ht="15">
      <c r="A11" s="12" t="s">
        <v>240</v>
      </c>
      <c r="B11" s="72" t="s">
        <v>301</v>
      </c>
    </row>
    <row r="12" spans="1:2" ht="15">
      <c r="A12" s="12" t="s">
        <v>214</v>
      </c>
      <c r="B12" s="88" t="s">
        <v>302</v>
      </c>
    </row>
    <row r="13" spans="1:2" ht="15">
      <c r="A13" s="64" t="s">
        <v>241</v>
      </c>
      <c r="B13" s="69" t="s">
        <v>12</v>
      </c>
    </row>
    <row r="14" spans="1:2" ht="15">
      <c r="A14" s="34"/>
      <c r="B14" s="19"/>
    </row>
    <row r="15" spans="1:2" ht="15">
      <c r="A15" s="33" t="s">
        <v>3</v>
      </c>
      <c r="B15" s="16"/>
    </row>
    <row r="16" spans="1:2" ht="15">
      <c r="A16" s="15" t="s">
        <v>242</v>
      </c>
      <c r="B16" s="69" t="s">
        <v>303</v>
      </c>
    </row>
    <row r="17" spans="1:2" ht="15">
      <c r="A17" s="15" t="s">
        <v>243</v>
      </c>
      <c r="B17" s="69" t="s">
        <v>304</v>
      </c>
    </row>
    <row r="18" spans="1:2" ht="15">
      <c r="A18" s="15" t="s">
        <v>244</v>
      </c>
      <c r="B18" s="72" t="s">
        <v>305</v>
      </c>
    </row>
    <row r="19" spans="1:2" ht="15">
      <c r="A19" s="15" t="s">
        <v>4</v>
      </c>
      <c r="B19" s="88" t="s">
        <v>306</v>
      </c>
    </row>
    <row r="20" spans="1:2" ht="15">
      <c r="A20" s="15" t="s">
        <v>245</v>
      </c>
      <c r="B20" s="69" t="s">
        <v>307</v>
      </c>
    </row>
    <row r="21" spans="1:2" ht="15">
      <c r="A21" s="15" t="s">
        <v>5</v>
      </c>
      <c r="B21" s="69"/>
    </row>
    <row r="22" spans="1:2" ht="15">
      <c r="A22" s="15" t="s">
        <v>246</v>
      </c>
      <c r="B22" s="69" t="s">
        <v>308</v>
      </c>
    </row>
    <row r="23" spans="1:2" ht="15">
      <c r="A23" s="15" t="s">
        <v>247</v>
      </c>
      <c r="B23" s="73">
        <v>78368</v>
      </c>
    </row>
    <row r="24" spans="1:2" ht="15">
      <c r="A24" s="15" t="s">
        <v>248</v>
      </c>
      <c r="B24" s="69" t="s">
        <v>309</v>
      </c>
    </row>
    <row r="25" spans="1:2" ht="15">
      <c r="A25" s="15" t="s">
        <v>279</v>
      </c>
      <c r="B25" s="69" t="s">
        <v>13</v>
      </c>
    </row>
    <row r="26" spans="1:2" ht="15">
      <c r="A26" s="15" t="s">
        <v>6</v>
      </c>
      <c r="B26" s="69" t="s">
        <v>310</v>
      </c>
    </row>
    <row r="27" spans="1:2" ht="15">
      <c r="A27" s="15" t="s">
        <v>7</v>
      </c>
      <c r="B27" s="69"/>
    </row>
    <row r="28" spans="1:2" ht="15">
      <c r="A28" s="15" t="s">
        <v>8</v>
      </c>
      <c r="B28" s="69" t="s">
        <v>312</v>
      </c>
    </row>
    <row r="29" spans="1:2" ht="15">
      <c r="A29" s="15" t="s">
        <v>9</v>
      </c>
      <c r="B29" s="69">
        <v>78102</v>
      </c>
    </row>
    <row r="30" spans="1:2" ht="15">
      <c r="A30" s="15" t="s">
        <v>10</v>
      </c>
      <c r="B30" s="69" t="s">
        <v>311</v>
      </c>
    </row>
    <row r="31" spans="1:2" ht="15">
      <c r="A31" s="17" t="s">
        <v>90</v>
      </c>
      <c r="B31" s="18"/>
    </row>
  </sheetData>
  <conditionalFormatting sqref="B26:B30">
    <cfRule type="expression" priority="5" dxfId="2">
      <formula>$B$25="Yes"</formula>
    </cfRule>
  </conditionalFormatting>
  <conditionalFormatting sqref="B6">
    <cfRule type="expression" priority="3" dxfId="0">
      <formula>$B$5="Other"</formula>
    </cfRule>
    <cfRule type="expression" priority="4" dxfId="0">
      <formula>$B$5="(select)"</formula>
    </cfRule>
  </conditionalFormatting>
  <conditionalFormatting sqref="B9">
    <cfRule type="expression" priority="1" dxfId="0">
      <formula>$B$8=""</formula>
    </cfRule>
    <cfRule type="cellIs" priority="2" dxfId="4" operator="greaterThan">
      <formula>TODAY()</formula>
    </cfRule>
  </conditionalFormatting>
  <dataValidations count="4" xWindow="355" yWindow="483">
    <dataValidation type="list" allowBlank="1" showInputMessage="1" showErrorMessage="1" sqref="B25">
      <formula1>Hide!$A$1:$A$3</formula1>
    </dataValidation>
    <dataValidation type="list" allowBlank="1" showInputMessage="1" showErrorMessage="1" sqref="B5">
      <formula1>Hide!$B$1:$B$7</formula1>
    </dataValidation>
    <dataValidation type="list" allowBlank="1" showInputMessage="1" showErrorMessage="1" sqref="B7">
      <formula1>Hide!$C$1:$C$9</formula1>
    </dataValidation>
    <dataValidation errorStyle="warning" type="list" allowBlank="1" showInputMessage="1" showErrorMessage="1" promptTitle="Reportable Debt" prompt="If you select &quot;No&quot;, be sure to indicate no reportable debt on tabs 2 and 3." sqref="B13">
      <formula1>Hide!$A$1:$A$3</formula1>
    </dataValidation>
  </dataValidations>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 ref="B10" r:id="rId1" display="https://www.beevilletx.org/BeevilleWaterSupplyDistrict(BWSD)"/>
    <hyperlink ref="B12" r:id="rId2" display="mailto:city_secretary@beevilletx.org"/>
    <hyperlink ref="B19" r:id="rId3" display="mailto:KRISTINE.HORTON@BEEVILLETX.ORG"/>
  </hyperlinks>
  <printOptions/>
  <pageMargins left="0.7" right="0.7" top="0.75" bottom="0.75" header="0.3" footer="0.3"/>
  <pageSetup horizontalDpi="600" verticalDpi="600" orientation="portrait" scale="77"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111"/>
  <sheetViews>
    <sheetView zoomScale="85" zoomScaleNormal="85" workbookViewId="0" topLeftCell="A1">
      <selection activeCell="B14" sqref="B14"/>
    </sheetView>
  </sheetViews>
  <sheetFormatPr defaultColWidth="0" defaultRowHeight="15" zeroHeight="1"/>
  <cols>
    <col min="1" max="1" width="39.421875" style="1" customWidth="1"/>
    <col min="2" max="2" width="28.7109375" style="1" customWidth="1"/>
    <col min="3" max="3" width="18.8515625" style="4" bestFit="1" customWidth="1"/>
    <col min="4" max="4" width="24.7109375" style="4" bestFit="1" customWidth="1"/>
    <col min="5" max="5" width="30.8515625" style="4" customWidth="1"/>
    <col min="6" max="6" width="18.57421875" style="5" bestFit="1" customWidth="1"/>
    <col min="7" max="7" width="22.140625" style="1" customWidth="1"/>
    <col min="8" max="8" width="17.8515625" style="4" bestFit="1" customWidth="1"/>
    <col min="9" max="9" width="17.8515625" style="4" customWidth="1"/>
    <col min="10" max="10" width="16.7109375" style="4" customWidth="1"/>
    <col min="11" max="11" width="32.140625" style="6" customWidth="1"/>
    <col min="12" max="12" width="22.7109375" style="1" customWidth="1"/>
    <col min="13" max="16" width="10.7109375" style="1" customWidth="1"/>
    <col min="17" max="17" width="13.28125" style="1" customWidth="1"/>
    <col min="18" max="18" width="23.7109375" style="1" customWidth="1"/>
    <col min="19" max="19" width="29.7109375" style="1" customWidth="1"/>
    <col min="20" max="16384" width="9.140625" style="1" hidden="1" customWidth="1"/>
  </cols>
  <sheetData>
    <row r="1" spans="1:19" ht="15">
      <c r="A1" s="20" t="s">
        <v>236</v>
      </c>
      <c r="B1" s="18"/>
      <c r="C1" s="22"/>
      <c r="D1" s="22"/>
      <c r="E1" s="22"/>
      <c r="F1" s="23"/>
      <c r="G1" s="18"/>
      <c r="H1" s="22"/>
      <c r="I1" s="22"/>
      <c r="J1" s="22"/>
      <c r="K1" s="18"/>
      <c r="L1" s="18"/>
      <c r="M1" s="18"/>
      <c r="N1" s="18"/>
      <c r="O1" s="18"/>
      <c r="P1" s="18"/>
      <c r="Q1" s="18"/>
      <c r="R1" s="18"/>
      <c r="S1" s="18"/>
    </row>
    <row r="2" spans="1:19" ht="15">
      <c r="A2" s="10" t="s">
        <v>35</v>
      </c>
      <c r="B2" s="11"/>
      <c r="C2" s="18"/>
      <c r="D2" s="18"/>
      <c r="E2" s="18"/>
      <c r="F2" s="18"/>
      <c r="G2" s="18"/>
      <c r="H2" s="18"/>
      <c r="I2" s="18"/>
      <c r="J2" s="18"/>
      <c r="K2" s="18"/>
      <c r="L2" s="18"/>
      <c r="M2" s="18"/>
      <c r="N2" s="18"/>
      <c r="O2" s="18"/>
      <c r="P2" s="18"/>
      <c r="Q2" s="18"/>
      <c r="R2" s="18"/>
      <c r="S2" s="18"/>
    </row>
    <row r="3" spans="1:19" ht="15">
      <c r="A3" s="12" t="s">
        <v>1</v>
      </c>
      <c r="B3" s="66" t="str">
        <f>IF('1 - Contact Information'!B4="","",'1 - Contact Information'!B4)</f>
        <v>BEEVILLE WATER SUPPLY DISTRICT</v>
      </c>
      <c r="C3" s="18"/>
      <c r="D3" s="18"/>
      <c r="E3" s="18"/>
      <c r="F3" s="18"/>
      <c r="G3" s="18"/>
      <c r="H3" s="18"/>
      <c r="I3" s="18"/>
      <c r="J3" s="18"/>
      <c r="K3" s="18"/>
      <c r="L3" s="18"/>
      <c r="M3" s="18"/>
      <c r="N3" s="18"/>
      <c r="O3" s="18"/>
      <c r="P3" s="18"/>
      <c r="Q3" s="18"/>
      <c r="R3" s="18"/>
      <c r="S3" s="18"/>
    </row>
    <row r="4" spans="1:19" ht="15">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18" customFormat="1" ht="15">
      <c r="B5" s="19"/>
    </row>
    <row r="6" spans="1:2" s="18" customFormat="1" ht="15">
      <c r="A6" s="18" t="s">
        <v>275</v>
      </c>
      <c r="B6" s="19"/>
    </row>
    <row r="7" spans="1:2" s="18" customFormat="1" ht="15">
      <c r="A7" s="18" t="s">
        <v>293</v>
      </c>
      <c r="B7" s="19"/>
    </row>
    <row r="8" spans="1:19" s="30" customFormat="1" ht="15">
      <c r="A8" s="27" t="s">
        <v>269</v>
      </c>
      <c r="B8" s="29"/>
      <c r="C8" s="29"/>
      <c r="D8" s="29"/>
      <c r="E8" s="29"/>
      <c r="F8" s="29"/>
      <c r="G8" s="29"/>
      <c r="H8" s="29"/>
      <c r="I8" s="29"/>
      <c r="J8" s="29"/>
      <c r="K8" s="29"/>
      <c r="L8" s="29"/>
      <c r="M8" s="29"/>
      <c r="N8" s="29"/>
      <c r="O8" s="29"/>
      <c r="P8" s="29"/>
      <c r="Q8" s="29"/>
      <c r="R8" s="29"/>
      <c r="S8" s="29"/>
    </row>
    <row r="9" spans="1:19" s="42" customFormat="1" ht="78.7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ht="31.5">
      <c r="A10" s="74" t="s">
        <v>313</v>
      </c>
      <c r="B10" s="75"/>
      <c r="C10" s="76">
        <v>7000000</v>
      </c>
      <c r="D10" s="76">
        <f>6765000-245000-255000</f>
        <v>6265000</v>
      </c>
      <c r="E10" s="77">
        <f>7909375-353800-356450</f>
        <v>7199125</v>
      </c>
      <c r="F10" s="78">
        <v>51380</v>
      </c>
      <c r="G10" s="75" t="s">
        <v>12</v>
      </c>
      <c r="H10" s="77">
        <f>7000000+109850.72</f>
        <v>7109850.72</v>
      </c>
      <c r="I10" s="77">
        <f>472000+304004.95+317000+5596813.29+92950+178350</f>
        <v>6961118.24</v>
      </c>
      <c r="J10" s="77">
        <f>H10-I10</f>
        <v>148732.47999999952</v>
      </c>
      <c r="K10" s="75" t="s">
        <v>314</v>
      </c>
      <c r="L10" s="75" t="s">
        <v>12</v>
      </c>
      <c r="M10" s="74" t="s">
        <v>11</v>
      </c>
      <c r="N10" s="74" t="s">
        <v>50</v>
      </c>
      <c r="O10" s="75" t="s">
        <v>11</v>
      </c>
      <c r="P10" s="75" t="s">
        <v>11</v>
      </c>
      <c r="Q10" s="75"/>
      <c r="R10" s="74"/>
      <c r="S10" s="74"/>
    </row>
    <row r="11" spans="1:19" s="3" customFormat="1" ht="15">
      <c r="A11" s="74"/>
      <c r="B11" s="74"/>
      <c r="C11" s="76">
        <v>0</v>
      </c>
      <c r="D11" s="76">
        <v>0</v>
      </c>
      <c r="E11" s="77">
        <v>0</v>
      </c>
      <c r="F11" s="78"/>
      <c r="G11" s="75"/>
      <c r="H11" s="77">
        <v>0</v>
      </c>
      <c r="I11" s="77">
        <v>0</v>
      </c>
      <c r="J11" s="77">
        <f aca="true" t="shared" si="0" ref="J11:J61">H11-I11</f>
        <v>0</v>
      </c>
      <c r="K11" s="75"/>
      <c r="L11" s="75"/>
      <c r="M11" s="74"/>
      <c r="N11" s="74"/>
      <c r="O11" s="75"/>
      <c r="P11" s="75"/>
      <c r="Q11" s="75"/>
      <c r="R11" s="74"/>
      <c r="S11" s="74"/>
    </row>
    <row r="12" spans="1:19" s="3" customFormat="1" ht="15">
      <c r="A12" s="74"/>
      <c r="B12" s="74"/>
      <c r="C12" s="76">
        <v>0</v>
      </c>
      <c r="D12" s="76">
        <v>0</v>
      </c>
      <c r="E12" s="77">
        <v>0</v>
      </c>
      <c r="F12" s="78"/>
      <c r="G12" s="75"/>
      <c r="H12" s="77">
        <v>0</v>
      </c>
      <c r="I12" s="77">
        <v>0</v>
      </c>
      <c r="J12" s="77">
        <f t="shared" si="0"/>
        <v>0</v>
      </c>
      <c r="K12" s="75"/>
      <c r="L12" s="75"/>
      <c r="M12" s="74"/>
      <c r="N12" s="74"/>
      <c r="O12" s="75"/>
      <c r="P12" s="75"/>
      <c r="Q12" s="75"/>
      <c r="R12" s="74"/>
      <c r="S12" s="74"/>
    </row>
    <row r="13" spans="1:19" s="3" customFormat="1" ht="15">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ht="15">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ht="1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ht="1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ht="1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ht="1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ht="1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ht="1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ht="1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ht="1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ht="1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ht="1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ht="1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ht="1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ht="1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ht="1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ht="1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ht="1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ht="1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ht="1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ht="1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ht="1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ht="1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ht="1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ht="1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ht="1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ht="1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ht="1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ht="1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ht="1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ht="1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ht="1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ht="1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ht="1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ht="1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ht="1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ht="1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ht="1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ht="1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ht="1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ht="1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ht="1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ht="1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ht="1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ht="1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ht="1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ht="1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ht="1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ht="1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ht="15">
      <c r="A62" s="74"/>
      <c r="B62" s="74"/>
      <c r="C62" s="76">
        <v>0</v>
      </c>
      <c r="D62" s="76">
        <v>0</v>
      </c>
      <c r="E62" s="77">
        <v>0</v>
      </c>
      <c r="F62" s="78"/>
      <c r="G62" s="75"/>
      <c r="H62" s="77">
        <v>0</v>
      </c>
      <c r="I62" s="77">
        <v>0</v>
      </c>
      <c r="J62" s="77">
        <f aca="true" t="shared" si="1" ref="J62:J110">H62-I62</f>
        <v>0</v>
      </c>
      <c r="K62" s="75"/>
      <c r="L62" s="75"/>
      <c r="M62" s="74"/>
      <c r="N62" s="74"/>
      <c r="O62" s="75"/>
      <c r="P62" s="75"/>
      <c r="Q62" s="75"/>
      <c r="R62" s="74"/>
      <c r="S62" s="74"/>
    </row>
    <row r="63" spans="1:19" s="3" customFormat="1" ht="1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ht="1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ht="1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ht="1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ht="1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ht="1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ht="1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ht="1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ht="1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ht="1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ht="1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ht="1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ht="1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ht="1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ht="1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ht="1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ht="1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ht="1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ht="1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ht="1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ht="1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ht="1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ht="1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ht="1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ht="1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ht="1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ht="1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ht="1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ht="1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ht="1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ht="1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ht="1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ht="1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ht="1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ht="1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ht="1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ht="1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ht="1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ht="1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ht="1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ht="1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ht="1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ht="1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ht="1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ht="1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ht="1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ht="1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ht="1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1" s="18" customFormat="1" ht="1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priority="1" dxfId="3" operator="containsText" text="No Reportable Debt">
      <formula>NOT(ISERROR(SEARCH("No Reportable Debt",A10)))</formula>
    </cfRule>
  </conditionalFormatting>
  <conditionalFormatting sqref="M10:Q110">
    <cfRule type="expression" priority="2" dxfId="2">
      <formula>$L10="No"</formula>
    </cfRule>
  </conditionalFormatting>
  <dataValidations count="5">
    <dataValidation type="list" allowBlank="1" showInputMessage="1" showErrorMessage="1" sqref="L10:L110 G10:G110">
      <formula1>Hide!$A$1:$A$3</formula1>
    </dataValidation>
    <dataValidation type="list" allowBlank="1" showInputMessage="1" showErrorMessage="1" sqref="M10:M110">
      <formula1>Hide!$D$2:$D$22</formula1>
    </dataValidation>
    <dataValidation type="list" allowBlank="1" showInputMessage="1" showErrorMessage="1" sqref="N10:N110">
      <formula1>Hide!$E$2:$E$23</formula1>
    </dataValidation>
    <dataValidation type="list" allowBlank="1" showInputMessage="1" showErrorMessage="1" sqref="O10:O110">
      <formula1>Hide!$F$2:$F$23</formula1>
    </dataValidation>
    <dataValidation type="list" allowBlank="1" showInputMessage="1" showErrorMessage="1" sqref="P10:P110">
      <formula1>Hide!$G$2:$G$13</formula1>
    </dataValidation>
  </dataValidations>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rintOptions/>
  <pageMargins left="0.1" right="0.1" top="0.75" bottom="0.75" header="0.3" footer="0.3"/>
  <pageSetup horizontalDpi="600" verticalDpi="600" orientation="landscape" scale="3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K25"/>
  <sheetViews>
    <sheetView tabSelected="1" view="pageBreakPreview" zoomScale="60" workbookViewId="0" topLeftCell="A1">
      <selection activeCell="B23" sqref="B23"/>
    </sheetView>
  </sheetViews>
  <sheetFormatPr defaultColWidth="0" defaultRowHeight="15" zeroHeight="1"/>
  <cols>
    <col min="1" max="1" width="66.28125" style="1" customWidth="1"/>
    <col min="2" max="2" width="42.421875" style="1" customWidth="1"/>
    <col min="3" max="3" width="17.00390625" style="4" hidden="1" customWidth="1"/>
    <col min="4" max="4" width="22.28125" style="4" hidden="1" customWidth="1"/>
    <col min="5" max="5" width="28.00390625" style="4" hidden="1" customWidth="1"/>
    <col min="6" max="6" width="16.7109375" style="5" hidden="1" customWidth="1"/>
    <col min="7" max="7" width="22.140625" style="1" hidden="1" customWidth="1"/>
    <col min="8" max="8" width="15.28125" style="4" hidden="1" customWidth="1"/>
    <col min="9" max="9" width="17.8515625" style="4" hidden="1" customWidth="1"/>
    <col min="10" max="10" width="16.7109375" style="4" hidden="1" customWidth="1"/>
    <col min="11" max="11" width="32.140625" style="6" hidden="1" customWidth="1"/>
    <col min="12" max="12" width="21.8515625" style="1" hidden="1" customWidth="1"/>
    <col min="13" max="16" width="10.7109375" style="1" hidden="1" customWidth="1"/>
    <col min="17" max="17" width="13.28125" style="1" hidden="1" customWidth="1"/>
    <col min="18" max="18" width="23.7109375" style="1" hidden="1" customWidth="1"/>
    <col min="19" max="19" width="29.7109375" style="1" hidden="1" customWidth="1"/>
    <col min="20" max="16384" width="9.140625" style="1" hidden="1" customWidth="1"/>
  </cols>
  <sheetData>
    <row r="1" spans="1:11" ht="15">
      <c r="A1" s="20" t="s">
        <v>236</v>
      </c>
      <c r="B1" s="18"/>
      <c r="K1" s="1"/>
    </row>
    <row r="2" spans="1:11" ht="15">
      <c r="A2" s="10" t="s">
        <v>35</v>
      </c>
      <c r="B2" s="11"/>
      <c r="C2" s="1"/>
      <c r="D2" s="1"/>
      <c r="E2" s="1"/>
      <c r="F2" s="1"/>
      <c r="H2" s="1"/>
      <c r="I2" s="1"/>
      <c r="J2" s="1"/>
      <c r="K2" s="1"/>
    </row>
    <row r="3" spans="1:11" ht="15">
      <c r="A3" s="12" t="s">
        <v>1</v>
      </c>
      <c r="B3" s="68" t="str">
        <f>IF('1 - Contact Information'!B4="","",'1 - Contact Information'!B4)</f>
        <v>BEEVILLE WATER SUPPLY DISTRICT</v>
      </c>
      <c r="C3" s="1"/>
      <c r="D3" s="1"/>
      <c r="E3" s="1"/>
      <c r="F3" s="1"/>
      <c r="H3" s="1"/>
      <c r="I3" s="1"/>
      <c r="J3" s="1"/>
      <c r="K3" s="1"/>
    </row>
    <row r="4" spans="1:11" ht="15">
      <c r="A4" s="12" t="s">
        <v>2</v>
      </c>
      <c r="B4" s="68">
        <f>IF(OR('1 - Contact Information'!B7="",'1 - Contact Information'!B7="(select)"),"",'1 - Contact Information'!B7)</f>
        <v>2023</v>
      </c>
      <c r="C4" s="1"/>
      <c r="D4" s="1"/>
      <c r="E4" s="1"/>
      <c r="F4" s="1"/>
      <c r="H4" s="1"/>
      <c r="I4" s="1"/>
      <c r="J4" s="1"/>
      <c r="K4" s="1"/>
    </row>
    <row r="5" spans="1:11" ht="15">
      <c r="A5" s="18"/>
      <c r="B5" s="53"/>
      <c r="C5" s="1"/>
      <c r="D5" s="1"/>
      <c r="E5" s="1"/>
      <c r="F5" s="1"/>
      <c r="H5" s="1"/>
      <c r="I5" s="1"/>
      <c r="J5" s="1"/>
      <c r="K5" s="1"/>
    </row>
    <row r="6" spans="1:11" ht="15">
      <c r="A6" s="18" t="s">
        <v>277</v>
      </c>
      <c r="B6" s="53"/>
      <c r="C6" s="1"/>
      <c r="D6" s="1"/>
      <c r="E6" s="1"/>
      <c r="F6" s="1"/>
      <c r="H6" s="1"/>
      <c r="I6" s="1"/>
      <c r="J6" s="1"/>
      <c r="K6" s="1"/>
    </row>
    <row r="7" spans="1:11" ht="15">
      <c r="A7" s="18" t="s">
        <v>294</v>
      </c>
      <c r="B7" s="53"/>
      <c r="C7" s="1"/>
      <c r="D7" s="1"/>
      <c r="E7" s="1"/>
      <c r="F7" s="1"/>
      <c r="H7" s="1"/>
      <c r="I7" s="1"/>
      <c r="J7" s="1"/>
      <c r="K7" s="1"/>
    </row>
    <row r="8" spans="1:2" ht="15">
      <c r="A8" s="18" t="s">
        <v>297</v>
      </c>
      <c r="B8" s="18"/>
    </row>
    <row r="9" spans="1:2" ht="15">
      <c r="A9" s="27" t="s">
        <v>225</v>
      </c>
      <c r="B9" s="28"/>
    </row>
    <row r="10" spans="1:2" ht="15">
      <c r="A10" s="51" t="s">
        <v>80</v>
      </c>
      <c r="B10" s="79">
        <v>10000000</v>
      </c>
    </row>
    <row r="11" spans="1:2" ht="15">
      <c r="A11" s="52" t="s">
        <v>81</v>
      </c>
      <c r="B11" s="80">
        <f>+'2 - Individual Debt Obligations'!D10</f>
        <v>6265000</v>
      </c>
    </row>
    <row r="12" spans="1:2" ht="31.5">
      <c r="A12" s="52" t="s">
        <v>82</v>
      </c>
      <c r="B12" s="80">
        <f>+'2 - Individual Debt Obligations'!E10</f>
        <v>7199125</v>
      </c>
    </row>
    <row r="13" spans="1:2" ht="15">
      <c r="A13" s="18"/>
      <c r="B13" s="18"/>
    </row>
    <row r="14" spans="1:2" ht="31.5">
      <c r="A14" s="25" t="s">
        <v>224</v>
      </c>
      <c r="B14" s="26"/>
    </row>
    <row r="15" spans="1:2" ht="15">
      <c r="A15" s="51" t="s">
        <v>83</v>
      </c>
      <c r="B15" s="79">
        <v>10000000</v>
      </c>
    </row>
    <row r="16" spans="1:2" ht="31.5">
      <c r="A16" s="52" t="s">
        <v>84</v>
      </c>
      <c r="B16" s="80">
        <f>+'2 - Individual Debt Obligations'!D10</f>
        <v>6265000</v>
      </c>
    </row>
    <row r="17" spans="1:2" ht="31.5">
      <c r="A17" s="52" t="s">
        <v>85</v>
      </c>
      <c r="B17" s="80">
        <f>+'2 - Individual Debt Obligations'!E10</f>
        <v>7199125</v>
      </c>
    </row>
    <row r="18" spans="1:2" ht="15">
      <c r="A18" s="18"/>
      <c r="B18" s="18"/>
    </row>
    <row r="19" spans="1:2" ht="31.5">
      <c r="A19" s="25" t="s">
        <v>223</v>
      </c>
      <c r="B19" s="28"/>
    </row>
    <row r="20" spans="1:2" ht="15">
      <c r="A20" s="51" t="s">
        <v>290</v>
      </c>
      <c r="B20" s="81">
        <v>13669</v>
      </c>
    </row>
    <row r="21" spans="1:2" ht="63">
      <c r="A21" s="51" t="s">
        <v>291</v>
      </c>
      <c r="B21" s="82" t="s">
        <v>315</v>
      </c>
    </row>
    <row r="22" spans="1:2" ht="31.5" customHeight="1">
      <c r="A22" s="51" t="s">
        <v>86</v>
      </c>
      <c r="B22" s="79">
        <f>+B15/B20</f>
        <v>731.5824127587973</v>
      </c>
    </row>
    <row r="23" spans="1:2" ht="31.5">
      <c r="A23" s="52" t="s">
        <v>87</v>
      </c>
      <c r="B23" s="80">
        <f>+B16/B20</f>
        <v>458.3363815933865</v>
      </c>
    </row>
    <row r="24" spans="1:2" ht="47.25" customHeight="1">
      <c r="A24" s="52" t="s">
        <v>88</v>
      </c>
      <c r="B24" s="80">
        <f>+B17/B20</f>
        <v>526.6753237252176</v>
      </c>
    </row>
    <row r="25" spans="1:2" ht="1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rintOptions/>
  <pageMargins left="0.7" right="0.7" top="0.75" bottom="0.75" header="0.3" footer="0.3"/>
  <pageSetup horizontalDpi="600" verticalDpi="600" orientation="portrait"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topLeftCell="A1">
      <selection activeCell="C10" sqref="C10"/>
    </sheetView>
  </sheetViews>
  <sheetFormatPr defaultColWidth="9.140625" defaultRowHeight="15"/>
  <cols>
    <col min="1" max="16384" width="9.140625" style="1" customWidth="1"/>
  </cols>
  <sheetData>
    <row r="1" spans="1:8" ht="15">
      <c r="A1" s="1" t="s">
        <v>11</v>
      </c>
      <c r="B1" s="1" t="s">
        <v>11</v>
      </c>
      <c r="C1" s="1" t="s">
        <v>11</v>
      </c>
      <c r="D1" s="1" t="s">
        <v>36</v>
      </c>
      <c r="E1" s="1" t="s">
        <v>37</v>
      </c>
      <c r="F1" s="1" t="s">
        <v>38</v>
      </c>
      <c r="G1" s="2" t="s">
        <v>78</v>
      </c>
      <c r="H1" s="1" t="s">
        <v>89</v>
      </c>
    </row>
    <row r="2" spans="1:7" ht="15">
      <c r="A2" s="1" t="s">
        <v>12</v>
      </c>
      <c r="B2" s="1" t="s">
        <v>15</v>
      </c>
      <c r="C2" s="1">
        <v>2016</v>
      </c>
      <c r="D2" s="1" t="s">
        <v>11</v>
      </c>
      <c r="E2" s="1" t="s">
        <v>11</v>
      </c>
      <c r="F2" s="1" t="s">
        <v>11</v>
      </c>
      <c r="G2" s="1" t="s">
        <v>11</v>
      </c>
    </row>
    <row r="3" spans="1:7" ht="15">
      <c r="A3" s="1" t="s">
        <v>13</v>
      </c>
      <c r="B3" s="1" t="s">
        <v>16</v>
      </c>
      <c r="C3" s="1">
        <f>C2+1</f>
        <v>2017</v>
      </c>
      <c r="D3" s="1" t="s">
        <v>77</v>
      </c>
      <c r="E3" s="1" t="s">
        <v>77</v>
      </c>
      <c r="F3" s="1" t="s">
        <v>77</v>
      </c>
      <c r="G3" s="1" t="s">
        <v>77</v>
      </c>
    </row>
    <row r="4" spans="2:7" ht="15">
      <c r="B4" s="1" t="s">
        <v>17</v>
      </c>
      <c r="C4" s="1">
        <f aca="true" t="shared" si="0" ref="C4:C6">C3+1</f>
        <v>2018</v>
      </c>
      <c r="D4" s="1" t="s">
        <v>39</v>
      </c>
      <c r="E4" s="1" t="s">
        <v>40</v>
      </c>
      <c r="F4" s="1" t="s">
        <v>40</v>
      </c>
      <c r="G4" s="1" t="s">
        <v>40</v>
      </c>
    </row>
    <row r="5" spans="2:7" ht="15">
      <c r="B5" s="1" t="s">
        <v>18</v>
      </c>
      <c r="C5" s="1">
        <f t="shared" si="0"/>
        <v>2019</v>
      </c>
      <c r="D5" s="1" t="s">
        <v>41</v>
      </c>
      <c r="E5" s="1" t="s">
        <v>42</v>
      </c>
      <c r="F5" s="1" t="s">
        <v>42</v>
      </c>
      <c r="G5" s="1" t="s">
        <v>44</v>
      </c>
    </row>
    <row r="6" spans="2:7" ht="15">
      <c r="B6" s="1" t="s">
        <v>19</v>
      </c>
      <c r="C6" s="1">
        <f t="shared" si="0"/>
        <v>2020</v>
      </c>
      <c r="D6" s="1" t="s">
        <v>43</v>
      </c>
      <c r="E6" s="1" t="s">
        <v>44</v>
      </c>
      <c r="F6" s="1" t="s">
        <v>44</v>
      </c>
      <c r="G6" s="1" t="s">
        <v>50</v>
      </c>
    </row>
    <row r="7" spans="2:7" ht="15">
      <c r="B7" s="1" t="s">
        <v>20</v>
      </c>
      <c r="C7" s="1">
        <v>2021</v>
      </c>
      <c r="D7" s="1" t="s">
        <v>45</v>
      </c>
      <c r="E7" s="1" t="s">
        <v>46</v>
      </c>
      <c r="F7" s="1" t="s">
        <v>46</v>
      </c>
      <c r="G7" s="1" t="s">
        <v>56</v>
      </c>
    </row>
    <row r="8" spans="3:7" ht="15">
      <c r="C8" s="1">
        <v>2022</v>
      </c>
      <c r="D8" s="1" t="s">
        <v>47</v>
      </c>
      <c r="E8" s="1" t="s">
        <v>48</v>
      </c>
      <c r="F8" s="1" t="s">
        <v>48</v>
      </c>
      <c r="G8" s="1" t="s">
        <v>62</v>
      </c>
    </row>
    <row r="9" spans="3:7" ht="15">
      <c r="C9" s="1">
        <v>2023</v>
      </c>
      <c r="D9" s="1" t="s">
        <v>49</v>
      </c>
      <c r="E9" s="1" t="s">
        <v>50</v>
      </c>
      <c r="F9" s="1" t="s">
        <v>50</v>
      </c>
      <c r="G9" s="1" t="s">
        <v>68</v>
      </c>
    </row>
    <row r="10" spans="4:7" ht="15">
      <c r="D10" s="1" t="s">
        <v>51</v>
      </c>
      <c r="E10" s="1" t="s">
        <v>52</v>
      </c>
      <c r="F10" s="1" t="s">
        <v>52</v>
      </c>
      <c r="G10" s="1" t="s">
        <v>72</v>
      </c>
    </row>
    <row r="11" spans="4:7" ht="15">
      <c r="D11" s="1" t="s">
        <v>53</v>
      </c>
      <c r="E11" s="1" t="s">
        <v>54</v>
      </c>
      <c r="F11" s="1" t="s">
        <v>54</v>
      </c>
      <c r="G11" s="1" t="s">
        <v>74</v>
      </c>
    </row>
    <row r="12" spans="4:7" ht="15">
      <c r="D12" s="1" t="s">
        <v>55</v>
      </c>
      <c r="E12" s="1" t="s">
        <v>56</v>
      </c>
      <c r="F12" s="1" t="s">
        <v>56</v>
      </c>
      <c r="G12" s="1" t="s">
        <v>75</v>
      </c>
    </row>
    <row r="13" spans="4:7" ht="15">
      <c r="D13" s="1" t="s">
        <v>57</v>
      </c>
      <c r="E13" s="1" t="s">
        <v>58</v>
      </c>
      <c r="F13" s="1" t="s">
        <v>58</v>
      </c>
      <c r="G13" s="1" t="s">
        <v>76</v>
      </c>
    </row>
    <row r="14" spans="4:6" ht="15">
      <c r="D14" s="1" t="s">
        <v>59</v>
      </c>
      <c r="E14" s="1" t="s">
        <v>60</v>
      </c>
      <c r="F14" s="1" t="s">
        <v>60</v>
      </c>
    </row>
    <row r="15" spans="4:6" ht="15">
      <c r="D15" s="1" t="s">
        <v>61</v>
      </c>
      <c r="E15" s="1" t="s">
        <v>62</v>
      </c>
      <c r="F15" s="1" t="s">
        <v>62</v>
      </c>
    </row>
    <row r="16" spans="4:6" ht="15">
      <c r="D16" s="1" t="s">
        <v>63</v>
      </c>
      <c r="E16" s="1" t="s">
        <v>64</v>
      </c>
      <c r="F16" s="1" t="s">
        <v>64</v>
      </c>
    </row>
    <row r="17" spans="4:6" ht="15">
      <c r="D17" s="1" t="s">
        <v>65</v>
      </c>
      <c r="E17" s="1" t="s">
        <v>66</v>
      </c>
      <c r="F17" s="1" t="s">
        <v>66</v>
      </c>
    </row>
    <row r="18" spans="4:6" ht="15">
      <c r="D18" s="1" t="s">
        <v>67</v>
      </c>
      <c r="E18" s="1" t="s">
        <v>68</v>
      </c>
      <c r="F18" s="1" t="s">
        <v>68</v>
      </c>
    </row>
    <row r="19" spans="4:6" ht="15">
      <c r="D19" s="1" t="s">
        <v>69</v>
      </c>
      <c r="E19" s="1" t="s">
        <v>70</v>
      </c>
      <c r="F19" s="1" t="s">
        <v>70</v>
      </c>
    </row>
    <row r="20" spans="4:6" ht="15">
      <c r="D20" s="1" t="s">
        <v>71</v>
      </c>
      <c r="E20" s="1" t="s">
        <v>72</v>
      </c>
      <c r="F20" s="1" t="s">
        <v>72</v>
      </c>
    </row>
    <row r="21" spans="4:6" ht="15">
      <c r="D21" s="1" t="s">
        <v>73</v>
      </c>
      <c r="E21" s="1" t="s">
        <v>74</v>
      </c>
      <c r="F21" s="1" t="s">
        <v>74</v>
      </c>
    </row>
    <row r="22" spans="4:6" ht="15">
      <c r="D22" s="1" t="s">
        <v>75</v>
      </c>
      <c r="E22" s="1" t="s">
        <v>75</v>
      </c>
      <c r="F22" s="1" t="s">
        <v>75</v>
      </c>
    </row>
    <row r="23" spans="5:6" ht="15">
      <c r="E23" s="1" t="s">
        <v>76</v>
      </c>
      <c r="F23" s="1" t="s">
        <v>76</v>
      </c>
    </row>
    <row r="31" spans="1:3" ht="15">
      <c r="A31" s="86" t="s">
        <v>296</v>
      </c>
      <c r="B31" s="86"/>
      <c r="C31" s="86" t="s">
        <v>295</v>
      </c>
    </row>
  </sheetData>
  <sheetProtection selectLockedCells="1" selectUn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B14"/>
  <sheetViews>
    <sheetView view="pageBreakPreview" zoomScale="60" workbookViewId="0" topLeftCell="A1">
      <selection activeCell="B25" sqref="B25"/>
    </sheetView>
  </sheetViews>
  <sheetFormatPr defaultColWidth="0" defaultRowHeight="15" zeroHeight="1"/>
  <cols>
    <col min="1" max="1" width="4.7109375" style="1" customWidth="1"/>
    <col min="2" max="2" width="159.421875" style="1" customWidth="1"/>
    <col min="3" max="15" width="0" style="1" hidden="1" customWidth="1"/>
    <col min="16" max="16384" width="9.140625" style="1" hidden="1" customWidth="1"/>
  </cols>
  <sheetData>
    <row r="1" spans="1:2" ht="15">
      <c r="A1" s="20" t="s">
        <v>236</v>
      </c>
      <c r="B1" s="20"/>
    </row>
    <row r="2" spans="1:2" ht="15">
      <c r="A2" s="20" t="s">
        <v>280</v>
      </c>
      <c r="B2" s="20"/>
    </row>
    <row r="3" spans="1:2" ht="15">
      <c r="A3" s="7" t="s">
        <v>251</v>
      </c>
      <c r="B3" s="7"/>
    </row>
    <row r="4" spans="1:2" ht="15">
      <c r="A4" s="9">
        <v>1</v>
      </c>
      <c r="B4" s="83"/>
    </row>
    <row r="5" spans="1:2" ht="15">
      <c r="A5" s="9">
        <v>2</v>
      </c>
      <c r="B5" s="83"/>
    </row>
    <row r="6" spans="1:2" ht="15">
      <c r="A6" s="9">
        <v>3</v>
      </c>
      <c r="B6" s="83"/>
    </row>
    <row r="7" spans="1:2" ht="15">
      <c r="A7" s="9">
        <v>4</v>
      </c>
      <c r="B7" s="83"/>
    </row>
    <row r="8" spans="1:2" ht="15">
      <c r="A8" s="9">
        <v>5</v>
      </c>
      <c r="B8" s="83"/>
    </row>
    <row r="9" spans="1:2" ht="15">
      <c r="A9" s="9">
        <v>6</v>
      </c>
      <c r="B9" s="83"/>
    </row>
    <row r="10" spans="1:2" ht="15">
      <c r="A10" s="9">
        <v>7</v>
      </c>
      <c r="B10" s="83"/>
    </row>
    <row r="11" spans="1:2" ht="15">
      <c r="A11" s="9">
        <v>8</v>
      </c>
      <c r="B11" s="83"/>
    </row>
    <row r="12" spans="1:2" ht="15">
      <c r="A12" s="9">
        <v>9</v>
      </c>
      <c r="B12" s="83"/>
    </row>
    <row r="13" spans="1:2" ht="15">
      <c r="A13" s="9">
        <v>10</v>
      </c>
      <c r="B13" s="83"/>
    </row>
    <row r="14" ht="15">
      <c r="A14" s="8" t="s">
        <v>90</v>
      </c>
    </row>
  </sheetData>
  <sheetProtection algorithmName="SHA-512" hashValue="NjuSGVeSnEvQMGolBBHoKLubFq3bpbKkxMsvek5ajRE+IxU2h2Ld3UR5mxPI8nOwp8LLWUHAWNh6FVnBMlX7sg==" saltValue="EKiq+0fqYzSRE+goIsU++Q==" spinCount="100000" sheet="1" objects="1" scenarios="1" formatColumns="0" formatRows="0"/>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view="pageBreakPreview" zoomScale="60" workbookViewId="0" topLeftCell="A1">
      <selection activeCell="B25" sqref="B25"/>
    </sheetView>
  </sheetViews>
  <sheetFormatPr defaultColWidth="0" defaultRowHeight="15" zeroHeight="1"/>
  <cols>
    <col min="1" max="1" width="7.7109375" style="1" customWidth="1"/>
    <col min="2" max="2" width="84.140625" style="1" customWidth="1"/>
    <col min="3" max="3" width="94.7109375" style="1" customWidth="1"/>
    <col min="4" max="4" width="40.57421875" style="1" customWidth="1"/>
    <col min="5" max="5" width="67.00390625" style="1" customWidth="1"/>
    <col min="6" max="16384" width="9.140625" style="1" hidden="1" customWidth="1"/>
  </cols>
  <sheetData>
    <row r="1" s="18" customFormat="1" ht="15">
      <c r="A1" s="20" t="s">
        <v>236</v>
      </c>
    </row>
    <row r="2" s="18" customFormat="1" ht="15">
      <c r="A2" s="20" t="s">
        <v>139</v>
      </c>
    </row>
    <row r="3" s="18" customFormat="1" ht="15">
      <c r="A3" s="18" t="s">
        <v>276</v>
      </c>
    </row>
    <row r="4" spans="1:5" ht="15">
      <c r="A4" s="27" t="s">
        <v>207</v>
      </c>
      <c r="B4" s="45"/>
      <c r="C4" s="45"/>
      <c r="D4" s="45"/>
      <c r="E4" s="26"/>
    </row>
    <row r="5" spans="1:5" ht="15">
      <c r="A5" s="10" t="s">
        <v>91</v>
      </c>
      <c r="B5" s="10" t="s">
        <v>92</v>
      </c>
      <c r="C5" s="10" t="s">
        <v>94</v>
      </c>
      <c r="D5" s="10" t="s">
        <v>95</v>
      </c>
      <c r="E5" s="10" t="s">
        <v>93</v>
      </c>
    </row>
    <row r="6" spans="1:5" ht="47.25">
      <c r="A6" s="36">
        <v>1</v>
      </c>
      <c r="B6" s="13" t="s">
        <v>96</v>
      </c>
      <c r="C6" s="13" t="s">
        <v>97</v>
      </c>
      <c r="D6" s="14" t="s">
        <v>98</v>
      </c>
      <c r="E6" s="84"/>
    </row>
    <row r="7" spans="1:5" ht="31.5">
      <c r="A7" s="36">
        <v>2</v>
      </c>
      <c r="B7" s="13" t="s">
        <v>99</v>
      </c>
      <c r="C7" s="13" t="s">
        <v>100</v>
      </c>
      <c r="D7" s="14" t="s">
        <v>98</v>
      </c>
      <c r="E7" s="84"/>
    </row>
    <row r="8" spans="1:5" ht="15">
      <c r="A8" s="36">
        <v>3</v>
      </c>
      <c r="B8" s="13" t="s">
        <v>101</v>
      </c>
      <c r="C8" s="13" t="s">
        <v>102</v>
      </c>
      <c r="D8" s="14" t="s">
        <v>98</v>
      </c>
      <c r="E8" s="84"/>
    </row>
    <row r="9" spans="1:5" ht="47.25">
      <c r="A9" s="36">
        <v>4</v>
      </c>
      <c r="B9" s="13" t="s">
        <v>103</v>
      </c>
      <c r="C9" s="13" t="s">
        <v>104</v>
      </c>
      <c r="D9" s="14" t="s">
        <v>98</v>
      </c>
      <c r="E9" s="84"/>
    </row>
    <row r="10" spans="1:5" ht="31.5">
      <c r="A10" s="36">
        <v>5</v>
      </c>
      <c r="B10" s="13" t="s">
        <v>105</v>
      </c>
      <c r="C10" s="13" t="s">
        <v>106</v>
      </c>
      <c r="D10" s="14" t="s">
        <v>98</v>
      </c>
      <c r="E10" s="84"/>
    </row>
    <row r="11" spans="1:5" ht="15">
      <c r="A11" s="36">
        <v>6</v>
      </c>
      <c r="B11" s="13" t="s">
        <v>107</v>
      </c>
      <c r="C11" s="13" t="s">
        <v>108</v>
      </c>
      <c r="D11" s="14" t="s">
        <v>98</v>
      </c>
      <c r="E11" s="84"/>
    </row>
    <row r="12" spans="1:5" ht="63">
      <c r="A12" s="36">
        <v>7</v>
      </c>
      <c r="B12" s="13" t="s">
        <v>109</v>
      </c>
      <c r="C12" s="13" t="s">
        <v>110</v>
      </c>
      <c r="D12" s="14" t="s">
        <v>98</v>
      </c>
      <c r="E12" s="84"/>
    </row>
    <row r="13" spans="1:5" ht="31.5">
      <c r="A13" s="36">
        <v>8</v>
      </c>
      <c r="B13" s="13" t="s">
        <v>111</v>
      </c>
      <c r="C13" s="13" t="s">
        <v>112</v>
      </c>
      <c r="D13" s="14" t="s">
        <v>98</v>
      </c>
      <c r="E13" s="84"/>
    </row>
    <row r="14" spans="1:5" ht="15">
      <c r="A14" s="36">
        <v>9</v>
      </c>
      <c r="B14" s="13" t="s">
        <v>113</v>
      </c>
      <c r="C14" s="13" t="s">
        <v>114</v>
      </c>
      <c r="D14" s="14" t="s">
        <v>98</v>
      </c>
      <c r="E14" s="84"/>
    </row>
    <row r="15" spans="2:5" s="18" customFormat="1" ht="15">
      <c r="B15" s="57"/>
      <c r="C15" s="57"/>
      <c r="D15" s="53"/>
      <c r="E15" s="57"/>
    </row>
    <row r="16" spans="1:5" ht="15">
      <c r="A16" s="27" t="s">
        <v>115</v>
      </c>
      <c r="B16" s="54"/>
      <c r="C16" s="54"/>
      <c r="D16" s="55"/>
      <c r="E16" s="56"/>
    </row>
    <row r="17" spans="1:5" ht="15">
      <c r="A17" s="10" t="s">
        <v>91</v>
      </c>
      <c r="B17" s="10" t="s">
        <v>92</v>
      </c>
      <c r="C17" s="10" t="s">
        <v>94</v>
      </c>
      <c r="D17" s="10" t="s">
        <v>95</v>
      </c>
      <c r="E17" s="10" t="s">
        <v>93</v>
      </c>
    </row>
    <row r="18" spans="1:5" ht="63">
      <c r="A18" s="36">
        <v>10</v>
      </c>
      <c r="B18" s="13" t="s">
        <v>116</v>
      </c>
      <c r="C18" s="13" t="s">
        <v>117</v>
      </c>
      <c r="D18" s="14" t="s">
        <v>118</v>
      </c>
      <c r="E18" s="85"/>
    </row>
    <row r="19" spans="1:5" ht="31.5">
      <c r="A19" s="36">
        <v>11</v>
      </c>
      <c r="B19" s="13" t="s">
        <v>119</v>
      </c>
      <c r="C19" s="13" t="s">
        <v>120</v>
      </c>
      <c r="D19" s="14" t="s">
        <v>118</v>
      </c>
      <c r="E19" s="85"/>
    </row>
    <row r="20" spans="1:5" ht="15">
      <c r="A20" s="36">
        <v>12</v>
      </c>
      <c r="B20" s="13" t="s">
        <v>121</v>
      </c>
      <c r="C20" s="13" t="s">
        <v>122</v>
      </c>
      <c r="D20" s="14" t="s">
        <v>118</v>
      </c>
      <c r="E20" s="85"/>
    </row>
    <row r="21" spans="1:5" ht="31.5">
      <c r="A21" s="36">
        <v>13</v>
      </c>
      <c r="B21" s="13" t="s">
        <v>123</v>
      </c>
      <c r="C21" s="13" t="s">
        <v>124</v>
      </c>
      <c r="D21" s="14" t="s">
        <v>118</v>
      </c>
      <c r="E21" s="85"/>
    </row>
    <row r="22" spans="1:5" ht="63">
      <c r="A22" s="36">
        <v>14</v>
      </c>
      <c r="B22" s="13" t="s">
        <v>125</v>
      </c>
      <c r="C22" s="13" t="s">
        <v>126</v>
      </c>
      <c r="D22" s="14" t="s">
        <v>118</v>
      </c>
      <c r="E22" s="85"/>
    </row>
    <row r="23" spans="1:5" ht="31.5">
      <c r="A23" s="36">
        <v>15</v>
      </c>
      <c r="B23" s="13" t="s">
        <v>127</v>
      </c>
      <c r="C23" s="13" t="s">
        <v>128</v>
      </c>
      <c r="D23" s="14" t="s">
        <v>118</v>
      </c>
      <c r="E23" s="85"/>
    </row>
    <row r="24" spans="1:5" ht="15">
      <c r="A24" s="36">
        <v>16</v>
      </c>
      <c r="B24" s="13" t="s">
        <v>129</v>
      </c>
      <c r="C24" s="13" t="s">
        <v>130</v>
      </c>
      <c r="D24" s="14" t="s">
        <v>118</v>
      </c>
      <c r="E24" s="85"/>
    </row>
    <row r="25" spans="1:5" ht="31.5">
      <c r="A25" s="36">
        <v>17</v>
      </c>
      <c r="B25" s="13" t="s">
        <v>131</v>
      </c>
      <c r="C25" s="13" t="s">
        <v>124</v>
      </c>
      <c r="D25" s="14" t="s">
        <v>118</v>
      </c>
      <c r="E25" s="85"/>
    </row>
    <row r="26" spans="1:5" ht="63">
      <c r="A26" s="36">
        <v>18</v>
      </c>
      <c r="B26" s="13" t="s">
        <v>132</v>
      </c>
      <c r="C26" s="13" t="s">
        <v>133</v>
      </c>
      <c r="D26" s="14" t="s">
        <v>118</v>
      </c>
      <c r="E26" s="85"/>
    </row>
    <row r="27" spans="1:5" ht="31.5">
      <c r="A27" s="36">
        <v>19</v>
      </c>
      <c r="B27" s="13" t="s">
        <v>134</v>
      </c>
      <c r="C27" s="13" t="s">
        <v>135</v>
      </c>
      <c r="D27" s="14" t="s">
        <v>118</v>
      </c>
      <c r="E27" s="85"/>
    </row>
    <row r="28" spans="1:5" ht="15">
      <c r="A28" s="36">
        <v>20</v>
      </c>
      <c r="B28" s="13" t="s">
        <v>136</v>
      </c>
      <c r="C28" s="13" t="s">
        <v>137</v>
      </c>
      <c r="D28" s="14" t="s">
        <v>118</v>
      </c>
      <c r="E28" s="85"/>
    </row>
    <row r="29" spans="1:5" ht="31.5">
      <c r="A29" s="36">
        <v>21</v>
      </c>
      <c r="B29" s="13" t="s">
        <v>138</v>
      </c>
      <c r="C29" s="13" t="s">
        <v>124</v>
      </c>
      <c r="D29" s="14" t="s">
        <v>118</v>
      </c>
      <c r="E29" s="85"/>
    </row>
    <row r="30" spans="1:5" s="18" customFormat="1" ht="1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priority="3" dxfId="0">
      <formula>LEN(TRIM(E6))=0</formula>
    </cfRule>
  </conditionalFormatting>
  <conditionalFormatting sqref="E18:E29">
    <cfRule type="containsBlanks" priority="2" dxfId="0">
      <formula>LEN(TRIM(E18))=0</formula>
    </cfRule>
  </conditionalFormatting>
  <printOptions/>
  <pageMargins left="0.7" right="0.7" top="0.75" bottom="0.75" header="0.3" footer="0.3"/>
  <pageSetup horizontalDpi="600" verticalDpi="600" orientation="portrait" scale="3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000396251678"/>
  </sheetPr>
  <dimension ref="A1:E38"/>
  <sheetViews>
    <sheetView view="pageBreakPreview" zoomScale="60" workbookViewId="0" topLeftCell="A1">
      <selection activeCell="B25" sqref="B25"/>
    </sheetView>
  </sheetViews>
  <sheetFormatPr defaultColWidth="0" defaultRowHeight="15" zeroHeight="1"/>
  <cols>
    <col min="1" max="1" width="15.140625" style="1" customWidth="1"/>
    <col min="2" max="2" width="46.7109375" style="1" customWidth="1"/>
    <col min="3" max="3" width="93.7109375" style="1" customWidth="1"/>
    <col min="4" max="4" width="92.00390625" style="1" customWidth="1"/>
    <col min="5" max="5" width="38.7109375" style="1" customWidth="1"/>
    <col min="6" max="16384" width="9.140625" style="1" hidden="1" customWidth="1"/>
  </cols>
  <sheetData>
    <row r="1" s="18" customFormat="1" ht="15">
      <c r="A1" s="20" t="s">
        <v>236</v>
      </c>
    </row>
    <row r="2" s="20" customFormat="1" ht="15">
      <c r="A2" s="20" t="s">
        <v>140</v>
      </c>
    </row>
    <row r="3" s="18" customFormat="1" ht="15">
      <c r="A3" s="18" t="s">
        <v>292</v>
      </c>
    </row>
    <row r="4" spans="1:5" ht="15">
      <c r="A4" s="27" t="s">
        <v>144</v>
      </c>
      <c r="B4" s="45"/>
      <c r="C4" s="45"/>
      <c r="D4" s="45"/>
      <c r="E4" s="26"/>
    </row>
    <row r="5" spans="1:5" ht="15">
      <c r="A5" s="10" t="s">
        <v>91</v>
      </c>
      <c r="B5" s="10" t="s">
        <v>141</v>
      </c>
      <c r="C5" s="10" t="s">
        <v>142</v>
      </c>
      <c r="D5" s="10" t="s">
        <v>143</v>
      </c>
      <c r="E5" s="10" t="s">
        <v>95</v>
      </c>
    </row>
    <row r="6" spans="1:5" ht="52.5" customHeight="1">
      <c r="A6" s="43">
        <v>1</v>
      </c>
      <c r="B6" s="44" t="s">
        <v>208</v>
      </c>
      <c r="C6" s="31" t="s">
        <v>145</v>
      </c>
      <c r="D6" s="31" t="s">
        <v>146</v>
      </c>
      <c r="E6" s="47" t="s">
        <v>147</v>
      </c>
    </row>
    <row r="7" spans="1:5" ht="47.25">
      <c r="A7" s="36">
        <v>2</v>
      </c>
      <c r="B7" s="37" t="s">
        <v>209</v>
      </c>
      <c r="C7" s="13" t="s">
        <v>145</v>
      </c>
      <c r="D7" s="13" t="s">
        <v>249</v>
      </c>
      <c r="E7" s="48" t="s">
        <v>147</v>
      </c>
    </row>
    <row r="8" spans="1:5" ht="47.25">
      <c r="A8" s="36">
        <v>3</v>
      </c>
      <c r="B8" s="37" t="s">
        <v>217</v>
      </c>
      <c r="C8" s="13" t="s">
        <v>213</v>
      </c>
      <c r="D8" s="38" t="s">
        <v>250</v>
      </c>
      <c r="E8" s="49">
        <v>140.008</v>
      </c>
    </row>
    <row r="9" spans="1:5" ht="15">
      <c r="A9" s="18"/>
      <c r="B9" s="18"/>
      <c r="C9" s="18"/>
      <c r="D9" s="18"/>
      <c r="E9" s="18"/>
    </row>
    <row r="10" spans="1:5" ht="15">
      <c r="A10" s="27" t="s">
        <v>210</v>
      </c>
      <c r="B10" s="45"/>
      <c r="C10" s="45"/>
      <c r="D10" s="45"/>
      <c r="E10" s="26"/>
    </row>
    <row r="11" spans="1:5" ht="15">
      <c r="A11" s="46" t="s">
        <v>212</v>
      </c>
      <c r="B11" s="46" t="s">
        <v>141</v>
      </c>
      <c r="C11" s="46" t="s">
        <v>142</v>
      </c>
      <c r="D11" s="46" t="s">
        <v>143</v>
      </c>
      <c r="E11" s="46" t="s">
        <v>95</v>
      </c>
    </row>
    <row r="12" spans="1:5" ht="31.5">
      <c r="A12" s="36" t="s">
        <v>215</v>
      </c>
      <c r="B12" s="13" t="s">
        <v>23</v>
      </c>
      <c r="C12" s="13" t="s">
        <v>264</v>
      </c>
      <c r="D12" s="13" t="s">
        <v>263</v>
      </c>
      <c r="E12" s="48" t="s">
        <v>172</v>
      </c>
    </row>
    <row r="13" spans="1:5" ht="31.5">
      <c r="A13" s="36" t="s">
        <v>171</v>
      </c>
      <c r="B13" s="13" t="s">
        <v>174</v>
      </c>
      <c r="C13" s="13" t="s">
        <v>265</v>
      </c>
      <c r="D13" s="13" t="s">
        <v>175</v>
      </c>
      <c r="E13" s="48" t="s">
        <v>271</v>
      </c>
    </row>
    <row r="14" spans="1:5" ht="15">
      <c r="A14" s="36" t="s">
        <v>173</v>
      </c>
      <c r="B14" s="13" t="s">
        <v>25</v>
      </c>
      <c r="C14" s="13" t="s">
        <v>177</v>
      </c>
      <c r="D14" s="13" t="s">
        <v>178</v>
      </c>
      <c r="E14" s="48" t="s">
        <v>179</v>
      </c>
    </row>
    <row r="15" spans="1:5" ht="15">
      <c r="A15" s="36" t="s">
        <v>176</v>
      </c>
      <c r="B15" s="13" t="s">
        <v>26</v>
      </c>
      <c r="C15" s="13" t="s">
        <v>181</v>
      </c>
      <c r="D15" s="13" t="s">
        <v>182</v>
      </c>
      <c r="E15" s="48" t="s">
        <v>172</v>
      </c>
    </row>
    <row r="16" spans="1:5" ht="31.5">
      <c r="A16" s="36" t="s">
        <v>180</v>
      </c>
      <c r="B16" s="13" t="s">
        <v>27</v>
      </c>
      <c r="C16" s="13" t="s">
        <v>184</v>
      </c>
      <c r="D16" s="13" t="s">
        <v>185</v>
      </c>
      <c r="E16" s="50" t="s">
        <v>272</v>
      </c>
    </row>
    <row r="17" spans="1:5" ht="15">
      <c r="A17" s="36" t="s">
        <v>183</v>
      </c>
      <c r="B17" s="13" t="s">
        <v>220</v>
      </c>
      <c r="C17" s="13" t="s">
        <v>187</v>
      </c>
      <c r="D17" s="13" t="s">
        <v>188</v>
      </c>
      <c r="E17" s="48" t="s">
        <v>189</v>
      </c>
    </row>
    <row r="18" spans="1:5" ht="31.5">
      <c r="A18" s="36" t="s">
        <v>186</v>
      </c>
      <c r="B18" s="13" t="s">
        <v>28</v>
      </c>
      <c r="C18" s="13" t="s">
        <v>191</v>
      </c>
      <c r="D18" s="13" t="s">
        <v>266</v>
      </c>
      <c r="E18" s="48" t="s">
        <v>192</v>
      </c>
    </row>
    <row r="19" spans="1:5" ht="15">
      <c r="A19" s="36" t="s">
        <v>190</v>
      </c>
      <c r="B19" s="13" t="s">
        <v>29</v>
      </c>
      <c r="C19" s="13" t="s">
        <v>194</v>
      </c>
      <c r="D19" s="13" t="s">
        <v>195</v>
      </c>
      <c r="E19" s="48" t="s">
        <v>196</v>
      </c>
    </row>
    <row r="20" spans="1:5" ht="39" customHeight="1">
      <c r="A20" s="36" t="s">
        <v>193</v>
      </c>
      <c r="B20" s="13" t="s">
        <v>30</v>
      </c>
      <c r="C20" s="13" t="s">
        <v>198</v>
      </c>
      <c r="D20" s="13" t="s">
        <v>222</v>
      </c>
      <c r="E20" s="48" t="s">
        <v>196</v>
      </c>
    </row>
    <row r="21" spans="1:5" ht="31.5">
      <c r="A21" s="36" t="s">
        <v>197</v>
      </c>
      <c r="B21" s="13" t="s">
        <v>31</v>
      </c>
      <c r="C21" s="13" t="s">
        <v>200</v>
      </c>
      <c r="D21" s="13" t="s">
        <v>267</v>
      </c>
      <c r="E21" s="48" t="s">
        <v>196</v>
      </c>
    </row>
    <row r="22" spans="1:5" ht="63">
      <c r="A22" s="36" t="s">
        <v>199</v>
      </c>
      <c r="B22" s="13" t="s">
        <v>32</v>
      </c>
      <c r="C22" s="13" t="s">
        <v>201</v>
      </c>
      <c r="D22" s="13" t="s">
        <v>268</v>
      </c>
      <c r="E22" s="48" t="s">
        <v>202</v>
      </c>
    </row>
    <row r="23" spans="1:5" ht="63">
      <c r="A23" s="14" t="s">
        <v>216</v>
      </c>
      <c r="B23" s="13" t="s">
        <v>203</v>
      </c>
      <c r="C23" s="13" t="s">
        <v>204</v>
      </c>
      <c r="D23" s="13" t="s">
        <v>221</v>
      </c>
      <c r="E23" s="48" t="s">
        <v>205</v>
      </c>
    </row>
    <row r="24" spans="1:5" ht="15">
      <c r="A24" s="18"/>
      <c r="B24" s="18"/>
      <c r="C24" s="18"/>
      <c r="D24" s="18"/>
      <c r="E24" s="18"/>
    </row>
    <row r="25" spans="1:5" ht="15">
      <c r="A25" s="27" t="s">
        <v>211</v>
      </c>
      <c r="B25" s="45"/>
      <c r="C25" s="45"/>
      <c r="D25" s="45"/>
      <c r="E25" s="26"/>
    </row>
    <row r="26" spans="1:5" ht="15">
      <c r="A26" s="10" t="s">
        <v>91</v>
      </c>
      <c r="B26" s="10" t="s">
        <v>141</v>
      </c>
      <c r="C26" s="10" t="s">
        <v>142</v>
      </c>
      <c r="D26" s="10" t="s">
        <v>143</v>
      </c>
      <c r="E26" s="10" t="s">
        <v>95</v>
      </c>
    </row>
    <row r="27" spans="1:5" ht="126">
      <c r="A27" s="36">
        <v>1</v>
      </c>
      <c r="B27" s="13" t="s">
        <v>148</v>
      </c>
      <c r="C27" s="13" t="s">
        <v>206</v>
      </c>
      <c r="D27" s="13" t="s">
        <v>273</v>
      </c>
      <c r="E27" s="48" t="s">
        <v>270</v>
      </c>
    </row>
    <row r="28" spans="1:5" ht="48" customHeight="1">
      <c r="A28" s="36">
        <v>2</v>
      </c>
      <c r="B28" s="13" t="s">
        <v>149</v>
      </c>
      <c r="C28" s="13" t="s">
        <v>150</v>
      </c>
      <c r="D28" s="13" t="s">
        <v>226</v>
      </c>
      <c r="E28" s="48" t="s">
        <v>151</v>
      </c>
    </row>
    <row r="29" spans="1:5" ht="31.5">
      <c r="A29" s="36">
        <v>3</v>
      </c>
      <c r="B29" s="13" t="s">
        <v>152</v>
      </c>
      <c r="C29" s="13" t="s">
        <v>153</v>
      </c>
      <c r="D29" s="13" t="s">
        <v>227</v>
      </c>
      <c r="E29" s="48" t="s">
        <v>154</v>
      </c>
    </row>
    <row r="30" spans="1:5" ht="31.5">
      <c r="A30" s="36">
        <v>4</v>
      </c>
      <c r="B30" s="13" t="s">
        <v>155</v>
      </c>
      <c r="C30" s="13" t="s">
        <v>156</v>
      </c>
      <c r="D30" s="13" t="s">
        <v>228</v>
      </c>
      <c r="E30" s="48" t="s">
        <v>157</v>
      </c>
    </row>
    <row r="31" spans="1:5" ht="63" customHeight="1">
      <c r="A31" s="36">
        <v>5</v>
      </c>
      <c r="B31" s="13" t="s">
        <v>158</v>
      </c>
      <c r="C31" s="13" t="s">
        <v>159</v>
      </c>
      <c r="D31" s="13" t="s">
        <v>229</v>
      </c>
      <c r="E31" s="48" t="s">
        <v>160</v>
      </c>
    </row>
    <row r="32" spans="1:5" ht="63" customHeight="1">
      <c r="A32" s="36">
        <v>6</v>
      </c>
      <c r="B32" s="13" t="s">
        <v>161</v>
      </c>
      <c r="C32" s="13" t="s">
        <v>162</v>
      </c>
      <c r="D32" s="13" t="s">
        <v>230</v>
      </c>
      <c r="E32" s="48" t="s">
        <v>163</v>
      </c>
    </row>
    <row r="33" spans="1:5" ht="31.5">
      <c r="A33" s="36">
        <v>7</v>
      </c>
      <c r="B33" s="37" t="s">
        <v>288</v>
      </c>
      <c r="C33" s="13" t="s">
        <v>219</v>
      </c>
      <c r="D33" s="13" t="s">
        <v>218</v>
      </c>
      <c r="E33" s="49" t="s">
        <v>192</v>
      </c>
    </row>
    <row r="34" spans="1:5" ht="63">
      <c r="A34" s="36">
        <v>8</v>
      </c>
      <c r="B34" s="13" t="s">
        <v>289</v>
      </c>
      <c r="C34" s="13" t="s">
        <v>274</v>
      </c>
      <c r="D34" s="13" t="s">
        <v>169</v>
      </c>
      <c r="E34" s="48" t="s">
        <v>170</v>
      </c>
    </row>
    <row r="35" spans="1:5" ht="63">
      <c r="A35" s="36">
        <v>9</v>
      </c>
      <c r="B35" s="13" t="s">
        <v>164</v>
      </c>
      <c r="C35" s="13" t="s">
        <v>165</v>
      </c>
      <c r="D35" s="13" t="s">
        <v>231</v>
      </c>
      <c r="E35" s="48" t="s">
        <v>166</v>
      </c>
    </row>
    <row r="36" spans="1:5" ht="63">
      <c r="A36" s="36">
        <v>10</v>
      </c>
      <c r="B36" s="13" t="s">
        <v>234</v>
      </c>
      <c r="C36" s="13" t="s">
        <v>167</v>
      </c>
      <c r="D36" s="13" t="s">
        <v>232</v>
      </c>
      <c r="E36" s="48" t="s">
        <v>160</v>
      </c>
    </row>
    <row r="37" spans="1:5" ht="78.75">
      <c r="A37" s="36">
        <v>11</v>
      </c>
      <c r="B37" s="13" t="s">
        <v>235</v>
      </c>
      <c r="C37" s="13" t="s">
        <v>168</v>
      </c>
      <c r="D37" s="13" t="s">
        <v>233</v>
      </c>
      <c r="E37" s="48" t="s">
        <v>163</v>
      </c>
    </row>
    <row r="38" s="18" customFormat="1" ht="1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display="http://www.statutes.legis.state.tx.us/Docs/LG/htm/LG.140.htm"/>
    <hyperlink ref="E14:E23" r:id="rId3" display="140.008(b)(1)(G)(i)"/>
    <hyperlink ref="E27:E37" r:id="rId4" display="140.008(b)(1)(A), 1201.002"/>
  </hyperlinks>
  <printOptions/>
  <pageMargins left="0.7" right="0.7" top="0.75" bottom="0.75" header="0.3" footer="0.3"/>
  <pageSetup horizontalDpi="600" verticalDpi="600" orientation="portrait" scale="31"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Comptroller of Public Accounts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Conte</dc:creator>
  <cp:keywords/>
  <dc:description/>
  <cp:lastModifiedBy>FINANCE DEPARTMENT</cp:lastModifiedBy>
  <cp:lastPrinted>2022-12-13T19:31:58Z</cp:lastPrinted>
  <dcterms:created xsi:type="dcterms:W3CDTF">2017-01-13T17:49:37Z</dcterms:created>
  <dcterms:modified xsi:type="dcterms:W3CDTF">2023-11-03T19:07:34Z</dcterms:modified>
  <cp:category/>
  <cp:version/>
  <cp:contentType/>
  <cp:contentStatus/>
</cp:coreProperties>
</file>